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\Desktop\LEY DE INGRESOS 2024 PLANTILLA\"/>
    </mc:Choice>
  </mc:AlternateContent>
  <bookViews>
    <workbookView xWindow="0" yWindow="0" windowWidth="20490" windowHeight="7755" firstSheet="7" activeTab="10"/>
  </bookViews>
  <sheets>
    <sheet name="Presupuesto de Ingresos 2024" sheetId="1" r:id="rId1"/>
    <sheet name="Norma CONAC- Ley Ingresos 2024" sheetId="2" r:id="rId2"/>
    <sheet name="Formato Proyecciones LDF 7A" sheetId="3" r:id="rId3"/>
    <sheet name="Formato Proyecciones LDF 7C" sheetId="4" r:id="rId4"/>
    <sheet name="Resumen Fuentes de Finan 2024" sheetId="5" r:id="rId5"/>
    <sheet name="Modelo Aprob. Pto. art. 7-2024" sheetId="6" r:id="rId6"/>
    <sheet name="Modelo Aprob. Pto. Anexo 1-2024" sheetId="7" r:id="rId7"/>
    <sheet name="Hoja 1" sheetId="8" r:id="rId8"/>
    <sheet name="Hoja 2" sheetId="9" r:id="rId9"/>
    <sheet name="Modelo Aprob. Pto. art. 15-2024" sheetId="10" r:id="rId10"/>
    <sheet name="Indicaciones Generales 2024" sheetId="11" r:id="rId11"/>
  </sheets>
  <definedNames>
    <definedName name="_xlnm._FilterDatabase" localSheetId="6" hidden="1">'Modelo Aprob. Pto. Anexo 1-2024'!$A$6:$AL$129</definedName>
    <definedName name="_xlnm._FilterDatabase" localSheetId="0" hidden="1">'Presupuesto de Ingresos 2024'!$A$6:$BG$498</definedName>
    <definedName name="_xlnm._FilterDatabase" localSheetId="4" hidden="1">'Resumen Fuentes de Finan 2024'!$A$3:$G$45</definedName>
  </definedNames>
  <calcPr calcId="152511"/>
</workbook>
</file>

<file path=xl/calcChain.xml><?xml version="1.0" encoding="utf-8"?>
<calcChain xmlns="http://schemas.openxmlformats.org/spreadsheetml/2006/main">
  <c r="E11" i="1" l="1"/>
  <c r="E14" i="1"/>
  <c r="E10" i="1" s="1"/>
  <c r="E18" i="1"/>
  <c r="E14" i="7" s="1"/>
  <c r="E25" i="1"/>
  <c r="E24" i="1" s="1"/>
  <c r="E27" i="1"/>
  <c r="E32" i="1"/>
  <c r="E36" i="1"/>
  <c r="E35" i="1" s="1"/>
  <c r="I35" i="1" s="1"/>
  <c r="E38" i="1"/>
  <c r="E42" i="1"/>
  <c r="E41" i="1" s="1"/>
  <c r="E44" i="1"/>
  <c r="E26" i="7" s="1"/>
  <c r="E46" i="1"/>
  <c r="E27" i="7" s="1"/>
  <c r="E54" i="1"/>
  <c r="E61" i="1"/>
  <c r="E68" i="1"/>
  <c r="E86" i="1"/>
  <c r="E108" i="1"/>
  <c r="E127" i="1"/>
  <c r="E34" i="7" s="1"/>
  <c r="E141" i="1"/>
  <c r="E147" i="1"/>
  <c r="E149" i="1"/>
  <c r="D37" i="2" s="1"/>
  <c r="E159" i="1"/>
  <c r="E38" i="7" s="1"/>
  <c r="E166" i="1"/>
  <c r="D39" i="2" s="1"/>
  <c r="E176" i="1"/>
  <c r="E185" i="1"/>
  <c r="D41" i="2" s="1"/>
  <c r="E194" i="1"/>
  <c r="D42" i="2" s="1"/>
  <c r="E203" i="1"/>
  <c r="E43" i="7" s="1"/>
  <c r="E206" i="1"/>
  <c r="E209" i="1"/>
  <c r="E211" i="1"/>
  <c r="E46" i="7" s="1"/>
  <c r="E215" i="1"/>
  <c r="E229" i="1"/>
  <c r="E234" i="1"/>
  <c r="E236" i="1"/>
  <c r="E214" i="1" s="1"/>
  <c r="I214" i="1" s="1"/>
  <c r="E245" i="1"/>
  <c r="E250" i="1"/>
  <c r="E259" i="1"/>
  <c r="E252" i="1" s="1"/>
  <c r="E275" i="1"/>
  <c r="E274" i="1" s="1"/>
  <c r="E273" i="1" s="1"/>
  <c r="I273" i="1" s="1"/>
  <c r="E278" i="1"/>
  <c r="E61" i="7" s="1"/>
  <c r="E281" i="1"/>
  <c r="E288" i="1"/>
  <c r="E291" i="1"/>
  <c r="E293" i="1"/>
  <c r="E65" i="7" s="1"/>
  <c r="E296" i="1"/>
  <c r="E302" i="1"/>
  <c r="D68" i="2" s="1"/>
  <c r="E304" i="1"/>
  <c r="E69" i="7" s="1"/>
  <c r="E321" i="1"/>
  <c r="E306" i="1" s="1"/>
  <c r="E324" i="1"/>
  <c r="E333" i="1"/>
  <c r="D87" i="2" s="1"/>
  <c r="E338" i="1"/>
  <c r="E337" i="1" s="1"/>
  <c r="E342" i="1"/>
  <c r="E90" i="7" s="1"/>
  <c r="E346" i="1"/>
  <c r="D91" i="2" s="1"/>
  <c r="E348" i="1"/>
  <c r="E355" i="1"/>
  <c r="E358" i="1"/>
  <c r="E94" i="7" s="1"/>
  <c r="E368" i="1"/>
  <c r="E100" i="7" s="1"/>
  <c r="E372" i="1"/>
  <c r="E374" i="1"/>
  <c r="E379" i="1"/>
  <c r="E378" i="1" s="1"/>
  <c r="I378" i="1" s="1"/>
  <c r="E401" i="1"/>
  <c r="E405" i="1"/>
  <c r="E407" i="1"/>
  <c r="E410" i="1"/>
  <c r="D109" i="2" s="1"/>
  <c r="E412" i="1"/>
  <c r="E419" i="1"/>
  <c r="E417" i="1" s="1"/>
  <c r="E429" i="1"/>
  <c r="D115" i="2" s="1"/>
  <c r="E433" i="1"/>
  <c r="D116" i="2" s="1"/>
  <c r="E439" i="1"/>
  <c r="E442" i="1"/>
  <c r="E441" i="1" s="1"/>
  <c r="E445" i="1"/>
  <c r="E449" i="1"/>
  <c r="E452" i="1"/>
  <c r="E466" i="1"/>
  <c r="D122" i="2" s="1"/>
  <c r="E468" i="1"/>
  <c r="E472" i="1"/>
  <c r="E471" i="1" s="1"/>
  <c r="E476" i="1"/>
  <c r="E479" i="1"/>
  <c r="I480" i="1" s="1"/>
  <c r="E481" i="1"/>
  <c r="D130" i="2" s="1"/>
  <c r="E485" i="1"/>
  <c r="E484" i="1" s="1"/>
  <c r="E489" i="1"/>
  <c r="E488" i="1" s="1"/>
  <c r="E487" i="1" s="1"/>
  <c r="E491" i="1"/>
  <c r="E496" i="1"/>
  <c r="E495" i="1" s="1"/>
  <c r="I443" i="1"/>
  <c r="I444" i="1"/>
  <c r="I446" i="1"/>
  <c r="D30" i="10" s="1"/>
  <c r="I447" i="1"/>
  <c r="D32" i="10" s="1"/>
  <c r="I450" i="1"/>
  <c r="I451" i="1"/>
  <c r="I453" i="1"/>
  <c r="D34" i="10" s="1"/>
  <c r="I454" i="1"/>
  <c r="D15" i="5" s="1"/>
  <c r="I455" i="1"/>
  <c r="I456" i="1"/>
  <c r="D39" i="10" s="1"/>
  <c r="I457" i="1"/>
  <c r="I458" i="1"/>
  <c r="D21" i="5" s="1"/>
  <c r="I459" i="1"/>
  <c r="I460" i="1"/>
  <c r="I461" i="1"/>
  <c r="D47" i="10" s="1"/>
  <c r="I462" i="1"/>
  <c r="D48" i="10" s="1"/>
  <c r="I463" i="1"/>
  <c r="I464" i="1"/>
  <c r="I465" i="1"/>
  <c r="I466" i="1"/>
  <c r="I469" i="1"/>
  <c r="I473" i="1"/>
  <c r="I474" i="1"/>
  <c r="D57" i="10" s="1"/>
  <c r="I477" i="1"/>
  <c r="D38" i="5" s="1"/>
  <c r="I482" i="1"/>
  <c r="I497" i="1"/>
  <c r="D39" i="5" s="1"/>
  <c r="I498" i="1"/>
  <c r="I499" i="1"/>
  <c r="E500" i="1"/>
  <c r="I501" i="1"/>
  <c r="I502" i="1"/>
  <c r="E503" i="1"/>
  <c r="I504" i="1"/>
  <c r="D54" i="10"/>
  <c r="D50" i="10"/>
  <c r="D49" i="10"/>
  <c r="D37" i="10"/>
  <c r="D31" i="10"/>
  <c r="D24" i="10"/>
  <c r="D20" i="10"/>
  <c r="E126" i="7"/>
  <c r="E107" i="7"/>
  <c r="E92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63" i="7"/>
  <c r="E56" i="7"/>
  <c r="E55" i="7"/>
  <c r="E54" i="7"/>
  <c r="E53" i="7"/>
  <c r="E52" i="7"/>
  <c r="E51" i="7"/>
  <c r="E31" i="7"/>
  <c r="B24" i="6"/>
  <c r="B14" i="6"/>
  <c r="D44" i="5"/>
  <c r="D31" i="5"/>
  <c r="D29" i="5"/>
  <c r="D26" i="5"/>
  <c r="D17" i="5"/>
  <c r="D9" i="5"/>
  <c r="E37" i="4"/>
  <c r="D37" i="4"/>
  <c r="C37" i="4"/>
  <c r="B37" i="4"/>
  <c r="C29" i="4"/>
  <c r="B29" i="4"/>
  <c r="D22" i="4"/>
  <c r="C22" i="4"/>
  <c r="B22" i="4"/>
  <c r="D8" i="4"/>
  <c r="C8" i="4"/>
  <c r="B8" i="4"/>
  <c r="E37" i="3"/>
  <c r="D37" i="3"/>
  <c r="C37" i="3"/>
  <c r="B37" i="3"/>
  <c r="E29" i="3"/>
  <c r="D29" i="3"/>
  <c r="C29" i="3"/>
  <c r="E22" i="3"/>
  <c r="D22" i="3"/>
  <c r="C22" i="3"/>
  <c r="E8" i="3"/>
  <c r="D8" i="3"/>
  <c r="C8" i="3"/>
  <c r="D138" i="2"/>
  <c r="D127" i="2"/>
  <c r="D123" i="2"/>
  <c r="B25" i="3" s="1"/>
  <c r="D107" i="2"/>
  <c r="D106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62" i="2"/>
  <c r="D56" i="2"/>
  <c r="D55" i="2"/>
  <c r="D54" i="2"/>
  <c r="D53" i="2"/>
  <c r="D52" i="2"/>
  <c r="D51" i="2"/>
  <c r="D49" i="2"/>
  <c r="D48" i="2"/>
  <c r="D38" i="2"/>
  <c r="D32" i="2"/>
  <c r="D18" i="2"/>
  <c r="D11" i="2"/>
  <c r="E128" i="7"/>
  <c r="D43" i="5"/>
  <c r="D137" i="2"/>
  <c r="D21" i="10"/>
  <c r="D40" i="5"/>
  <c r="D19" i="10"/>
  <c r="D136" i="2"/>
  <c r="D129" i="2"/>
  <c r="E117" i="7"/>
  <c r="D28" i="5"/>
  <c r="D27" i="5"/>
  <c r="D46" i="10"/>
  <c r="D24" i="5"/>
  <c r="D19" i="5"/>
  <c r="D121" i="2"/>
  <c r="E24" i="4" s="1"/>
  <c r="D52" i="10"/>
  <c r="D32" i="5"/>
  <c r="D11" i="5"/>
  <c r="D29" i="10"/>
  <c r="D117" i="2"/>
  <c r="D110" i="2"/>
  <c r="E106" i="7"/>
  <c r="E104" i="7"/>
  <c r="D101" i="2"/>
  <c r="E93" i="7"/>
  <c r="D92" i="2"/>
  <c r="E86" i="7"/>
  <c r="D63" i="2"/>
  <c r="E62" i="7"/>
  <c r="E49" i="7"/>
  <c r="E48" i="7"/>
  <c r="E45" i="7"/>
  <c r="D35" i="2"/>
  <c r="E33" i="7"/>
  <c r="E29" i="7"/>
  <c r="E22" i="7"/>
  <c r="E18" i="7"/>
  <c r="E12" i="7"/>
  <c r="E11" i="7"/>
  <c r="E32" i="3" l="1"/>
  <c r="C32" i="3"/>
  <c r="B32" i="4"/>
  <c r="C32" i="4"/>
  <c r="E448" i="1"/>
  <c r="D10" i="5"/>
  <c r="E416" i="1"/>
  <c r="I416" i="1" s="1"/>
  <c r="E295" i="1"/>
  <c r="I295" i="1" s="1"/>
  <c r="E41" i="7"/>
  <c r="E42" i="7"/>
  <c r="E37" i="7"/>
  <c r="E67" i="1"/>
  <c r="E40" i="1" s="1"/>
  <c r="I40" i="1" s="1"/>
  <c r="D25" i="2"/>
  <c r="E25" i="7"/>
  <c r="D16" i="2"/>
  <c r="E16" i="7"/>
  <c r="D12" i="2"/>
  <c r="E483" i="1"/>
  <c r="I483" i="1" s="1"/>
  <c r="E119" i="7"/>
  <c r="D125" i="2"/>
  <c r="E125" i="7"/>
  <c r="D135" i="2"/>
  <c r="E494" i="1"/>
  <c r="E124" i="7" s="1"/>
  <c r="E15" i="7"/>
  <c r="D15" i="2"/>
  <c r="D31" i="2"/>
  <c r="D126" i="2"/>
  <c r="E18" i="4" s="1"/>
  <c r="D14" i="2"/>
  <c r="D41" i="10"/>
  <c r="E409" i="1"/>
  <c r="I409" i="1" s="1"/>
  <c r="E17" i="1"/>
  <c r="E9" i="1" s="1"/>
  <c r="D43" i="2"/>
  <c r="E116" i="7"/>
  <c r="D10" i="2"/>
  <c r="D61" i="2"/>
  <c r="D100" i="2"/>
  <c r="E91" i="7"/>
  <c r="D35" i="10"/>
  <c r="D58" i="10"/>
  <c r="E478" i="1"/>
  <c r="E120" i="7" s="1"/>
  <c r="E367" i="1"/>
  <c r="D27" i="2"/>
  <c r="E39" i="7"/>
  <c r="B24" i="3"/>
  <c r="D57" i="2"/>
  <c r="E57" i="7"/>
  <c r="D105" i="2"/>
  <c r="E105" i="7"/>
  <c r="D34" i="5"/>
  <c r="D56" i="10"/>
  <c r="E122" i="7"/>
  <c r="E17" i="4"/>
  <c r="B17" i="3"/>
  <c r="D132" i="2"/>
  <c r="D21" i="2"/>
  <c r="E21" i="7"/>
  <c r="E60" i="7"/>
  <c r="D60" i="2"/>
  <c r="E89" i="7"/>
  <c r="D89" i="2"/>
  <c r="E32" i="7"/>
  <c r="D36" i="2"/>
  <c r="E36" i="7"/>
  <c r="E40" i="7"/>
  <c r="D40" i="2"/>
  <c r="E44" i="7"/>
  <c r="D44" i="2"/>
  <c r="D85" i="2"/>
  <c r="E85" i="7"/>
  <c r="E102" i="7"/>
  <c r="D102" i="2"/>
  <c r="D120" i="2"/>
  <c r="D20" i="5"/>
  <c r="D40" i="10"/>
  <c r="D51" i="10"/>
  <c r="D30" i="5"/>
  <c r="D133" i="2"/>
  <c r="E123" i="7"/>
  <c r="F64" i="10"/>
  <c r="D42" i="5"/>
  <c r="D22" i="10"/>
  <c r="D93" i="2"/>
  <c r="E26" i="4"/>
  <c r="B26" i="3"/>
  <c r="D14" i="5"/>
  <c r="D64" i="2"/>
  <c r="E64" i="7"/>
  <c r="D43" i="10"/>
  <c r="D23" i="5"/>
  <c r="D13" i="2"/>
  <c r="E17" i="7"/>
  <c r="D17" i="2"/>
  <c r="E24" i="7"/>
  <c r="D24" i="2"/>
  <c r="D28" i="2"/>
  <c r="E28" i="7"/>
  <c r="D67" i="2"/>
  <c r="E67" i="7"/>
  <c r="D114" i="2"/>
  <c r="E114" i="7"/>
  <c r="D118" i="2"/>
  <c r="B11" i="6"/>
  <c r="B18" i="3"/>
  <c r="D33" i="10"/>
  <c r="D13" i="5"/>
  <c r="D33" i="2"/>
  <c r="E10" i="7"/>
  <c r="E68" i="7"/>
  <c r="E109" i="7"/>
  <c r="D29" i="2"/>
  <c r="D69" i="2"/>
  <c r="D90" i="2"/>
  <c r="D12" i="5"/>
  <c r="F48" i="5" s="1"/>
  <c r="D35" i="5"/>
  <c r="D41" i="5"/>
  <c r="F49" i="5" s="1"/>
  <c r="B17" i="6"/>
  <c r="E87" i="7"/>
  <c r="E110" i="7"/>
  <c r="D23" i="10"/>
  <c r="D5" i="10" s="1"/>
  <c r="D45" i="10"/>
  <c r="D8" i="10" s="1"/>
  <c r="D94" i="2"/>
  <c r="E25" i="4"/>
  <c r="D34" i="2"/>
  <c r="D45" i="2"/>
  <c r="D32" i="4"/>
  <c r="D22" i="2"/>
  <c r="D26" i="2"/>
  <c r="D46" i="2"/>
  <c r="D65" i="2"/>
  <c r="D86" i="2"/>
  <c r="D104" i="2"/>
  <c r="D32" i="3"/>
  <c r="D25" i="5"/>
  <c r="B13" i="6"/>
  <c r="E35" i="7"/>
  <c r="E101" i="7"/>
  <c r="E127" i="7"/>
  <c r="E415" i="1" l="1"/>
  <c r="I9" i="1"/>
  <c r="B4" i="6"/>
  <c r="D9" i="2"/>
  <c r="E9" i="4" s="1"/>
  <c r="E9" i="7"/>
  <c r="E470" i="1"/>
  <c r="E414" i="1" s="1"/>
  <c r="F63" i="10"/>
  <c r="E13" i="7"/>
  <c r="D128" i="2"/>
  <c r="D134" i="2"/>
  <c r="B30" i="3" s="1"/>
  <c r="B29" i="3" s="1"/>
  <c r="E366" i="1"/>
  <c r="E363" i="1" s="1"/>
  <c r="E8" i="1" s="1"/>
  <c r="I367" i="1"/>
  <c r="D42" i="10"/>
  <c r="D22" i="5"/>
  <c r="D99" i="2"/>
  <c r="E99" i="7"/>
  <c r="D47" i="2"/>
  <c r="E47" i="7"/>
  <c r="E30" i="4"/>
  <c r="E29" i="4" s="1"/>
  <c r="B12" i="6"/>
  <c r="D119" i="2"/>
  <c r="E115" i="7"/>
  <c r="D59" i="2"/>
  <c r="E59" i="7"/>
  <c r="D124" i="2"/>
  <c r="B15" i="6"/>
  <c r="D59" i="10"/>
  <c r="D37" i="5"/>
  <c r="E23" i="4"/>
  <c r="E22" i="4" s="1"/>
  <c r="B23" i="3"/>
  <c r="B22" i="3" s="1"/>
  <c r="E88" i="7"/>
  <c r="D88" i="2"/>
  <c r="D9" i="10"/>
  <c r="D20" i="2"/>
  <c r="E20" i="7"/>
  <c r="B5" i="6"/>
  <c r="B9" i="3"/>
  <c r="E108" i="7"/>
  <c r="D108" i="2"/>
  <c r="D113" i="2"/>
  <c r="B10" i="6"/>
  <c r="E113" i="7"/>
  <c r="E19" i="4"/>
  <c r="B19" i="3"/>
  <c r="D103" i="2"/>
  <c r="E103" i="7"/>
  <c r="B16" i="6"/>
  <c r="D131" i="2"/>
  <c r="E121" i="7"/>
  <c r="E50" i="7"/>
  <c r="D50" i="2"/>
  <c r="E7" i="1" l="1"/>
  <c r="I7" i="1"/>
  <c r="E118" i="7"/>
  <c r="E20" i="4"/>
  <c r="B20" i="3"/>
  <c r="D38" i="10"/>
  <c r="D7" i="10" s="1"/>
  <c r="D18" i="5"/>
  <c r="E58" i="7"/>
  <c r="B7" i="6"/>
  <c r="D58" i="2"/>
  <c r="E70" i="7"/>
  <c r="D70" i="2"/>
  <c r="D27" i="10"/>
  <c r="D8" i="5"/>
  <c r="D98" i="2"/>
  <c r="E98" i="7"/>
  <c r="E30" i="7"/>
  <c r="D30" i="2"/>
  <c r="E112" i="7"/>
  <c r="D112" i="2"/>
  <c r="E16" i="4"/>
  <c r="B16" i="3"/>
  <c r="B11" i="3"/>
  <c r="E11" i="4"/>
  <c r="D17" i="10"/>
  <c r="D6" i="5"/>
  <c r="D7" i="5"/>
  <c r="D26" i="10"/>
  <c r="D6" i="10" s="1"/>
  <c r="B6" i="6" l="1"/>
  <c r="E23" i="7"/>
  <c r="D23" i="2"/>
  <c r="D95" i="2"/>
  <c r="E95" i="7"/>
  <c r="B9" i="6"/>
  <c r="E66" i="7"/>
  <c r="B8" i="6"/>
  <c r="D66" i="2"/>
  <c r="B13" i="3"/>
  <c r="E13" i="4"/>
  <c r="E111" i="7"/>
  <c r="D111" i="2"/>
  <c r="B15" i="3" l="1"/>
  <c r="E15" i="4"/>
  <c r="D18" i="6"/>
  <c r="D8" i="2"/>
  <c r="D5" i="2" s="1"/>
  <c r="E8" i="7"/>
  <c r="E7" i="7" s="1"/>
  <c r="D16" i="10"/>
  <c r="D45" i="5"/>
  <c r="D5" i="5"/>
  <c r="F47" i="5" s="1"/>
  <c r="F50" i="5" s="1"/>
  <c r="E14" i="4"/>
  <c r="B14" i="3"/>
  <c r="E12" i="4"/>
  <c r="E8" i="4" s="1"/>
  <c r="E32" i="4" s="1"/>
  <c r="B12" i="3"/>
  <c r="F62" i="10" l="1"/>
  <c r="F65" i="10" s="1"/>
  <c r="D4" i="10"/>
  <c r="D10" i="10" s="1"/>
  <c r="D60" i="10"/>
  <c r="B18" i="6"/>
  <c r="D24" i="6" s="1"/>
  <c r="D7" i="2"/>
  <c r="B8" i="3"/>
  <c r="B32" i="3" s="1"/>
  <c r="D65" i="10" l="1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theme="1"/>
            <rFont val="Calibri"/>
            <scheme val="minor"/>
          </rPr>
          <t>======
ID#AAAA4zvSJtg
karla1    (2023-09-25 18:56:40)
2% del valor catastral, valor de venta, el valor declarado por las partes &gt; el que sea más alto 
&gt; debería de ser &gt;  avalúo determinado por perito valuador autorizado por (son colegiados y debe haber registro)</t>
        </r>
      </text>
    </comment>
    <comment ref="D42" authorId="0" shapeId="0">
      <text>
        <r>
          <rPr>
            <sz val="11"/>
            <color theme="1"/>
            <rFont val="Calibri"/>
            <scheme val="minor"/>
          </rPr>
          <t>======
ID#AAAA4zp4yOk
karla1    (2023-09-25 18:56:40)
2018
&gt; arrendamientos de locales comerciales mercado 
&gt; aspecto jurídico de los convenios para que no se maneje como arrendandiento</t>
        </r>
      </text>
    </comment>
    <comment ref="D61" authorId="0" shapeId="0">
      <text>
        <r>
          <rPr>
            <sz val="11"/>
            <color theme="1"/>
            <rFont val="Calibri"/>
            <scheme val="minor"/>
          </rPr>
          <t>======
ID#AAAA4zvSJtc
karla1    (2023-09-25 18:56:40)
Por la canalización de instalaciones subterráneas, de casetas telefónicas y postes de telefonía y servicios de cable</t>
        </r>
      </text>
    </comment>
    <comment ref="D147" authorId="0" shapeId="0">
      <text>
        <r>
          <rPr>
            <sz val="11"/>
            <color theme="1"/>
            <rFont val="Calibri"/>
            <scheme val="minor"/>
          </rPr>
          <t>======
ID#AAAA4zp4yOs
karla1    (2023-09-25 18:56:40)
115 CPEUM - como se tiene construido hasta 2014 es inconstitucional porque se aplica un 8% sobre el consumo de energía eléctrica y no es proporcional ni equitativo (principio de proporcionalidad)</t>
        </r>
      </text>
    </comment>
    <comment ref="D234" authorId="0" shapeId="0">
      <text>
        <r>
          <rPr>
            <sz val="11"/>
            <color theme="1"/>
            <rFont val="Calibri"/>
            <scheme val="minor"/>
          </rPr>
          <t>======
ID#AAAA4zp4yOw
Usuario    (2023-09-25 18:56:40)
TRATAMIENTO  AGUAS RESIDUALES</t>
        </r>
      </text>
    </comment>
    <comment ref="D237" authorId="0" shapeId="0">
      <text>
        <r>
          <rPr>
            <sz val="11"/>
            <color theme="1"/>
            <rFont val="Calibri"/>
            <scheme val="minor"/>
          </rPr>
          <t>======
ID#AAAA4zvSJtk
Usuario    (2023-09-25 18:56:40)
REQUISITO PARA FRACCIONAMIENTOS</t>
        </r>
      </text>
    </comment>
    <comment ref="D389" authorId="0" shapeId="0">
      <text>
        <r>
          <rPr>
            <sz val="11"/>
            <color theme="1"/>
            <rFont val="Calibri"/>
            <scheme val="minor"/>
          </rPr>
          <t>======
ID#AAAA4zp4yO0
Usuario    (2023-09-25 18:56:40)
REQUISITO PARA FRACCIONAMIENTOS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9" authorId="0" shapeId="0">
      <text>
        <r>
          <rPr>
            <sz val="11"/>
            <color theme="1"/>
            <rFont val="Calibri"/>
            <scheme val="minor"/>
          </rPr>
          <t>======
ID#AAAA4zp4yOo
karla1    (2023-09-25 18:56:40)
Por la canalización de instalaciones subterráneas, de casetas telefónicas y postes de telefonía y servicios de cable</t>
        </r>
      </text>
    </comment>
  </commentList>
</comments>
</file>

<file path=xl/sharedStrings.xml><?xml version="1.0" encoding="utf-8"?>
<sst xmlns="http://schemas.openxmlformats.org/spreadsheetml/2006/main" count="2555" uniqueCount="1291">
  <si>
    <t>Presupuesto de Ingresos para el Ejercicio Fiscal 2024</t>
  </si>
  <si>
    <t>TIPO DE CUENTA</t>
  </si>
  <si>
    <t>FUENTE DE FINANCIAMIENTO</t>
  </si>
  <si>
    <t xml:space="preserve">RUBRO / TIPO </t>
  </si>
  <si>
    <t>RUBRO / TIPO / CLASE / CONCEPTO</t>
  </si>
  <si>
    <t>Plan de Cuentas</t>
  </si>
  <si>
    <t>CUENTAS DE RESULTADOS</t>
  </si>
  <si>
    <t>CRI</t>
  </si>
  <si>
    <t>CUENTA</t>
  </si>
  <si>
    <t>CONCEPTO</t>
  </si>
  <si>
    <t>IMPORTE</t>
  </si>
  <si>
    <t>CLAVE</t>
  </si>
  <si>
    <t>*</t>
  </si>
  <si>
    <t>4000</t>
  </si>
  <si>
    <t>INGRESOS Y OTROS BENEFICIOS</t>
  </si>
  <si>
    <t>A</t>
  </si>
  <si>
    <t xml:space="preserve">TOTAL </t>
  </si>
  <si>
    <t>4100</t>
  </si>
  <si>
    <t>INGRESOS DE GESTIÓN</t>
  </si>
  <si>
    <t>4110</t>
  </si>
  <si>
    <t>IMPUESTOS</t>
  </si>
  <si>
    <t>RECAUDACIÓN MUNICIPIO</t>
  </si>
  <si>
    <t>RECURSOS LIBRE DISPOSICIÓN</t>
  </si>
  <si>
    <t>4111</t>
  </si>
  <si>
    <t>IMPUESTOS SOBRE LOS INGRESOS</t>
  </si>
  <si>
    <t>4111-01</t>
  </si>
  <si>
    <t>SOBRE JUEGOS PERMITIDOS</t>
  </si>
  <si>
    <t>4111-01-0001</t>
  </si>
  <si>
    <t>SORTEOS</t>
  </si>
  <si>
    <t>R</t>
  </si>
  <si>
    <t>4111-01-0002</t>
  </si>
  <si>
    <t>4111-02</t>
  </si>
  <si>
    <t>SOBRE DIVERSIONES Y ESPECTÁCULOS PÚBLICOS</t>
  </si>
  <si>
    <t>4111-02-0001</t>
  </si>
  <si>
    <t>TEATRO</t>
  </si>
  <si>
    <t>4111-02-0002</t>
  </si>
  <si>
    <t>CIRCO</t>
  </si>
  <si>
    <t>4112</t>
  </si>
  <si>
    <t>IMPUESTOS SOBRE EL PATRIMONIO</t>
  </si>
  <si>
    <t>4112-01</t>
  </si>
  <si>
    <t>PREDIAL</t>
  </si>
  <si>
    <t>4112-01-0001</t>
  </si>
  <si>
    <t>PREDIAL URBANO AÑO ACTUAL</t>
  </si>
  <si>
    <t>4112-01-0002</t>
  </si>
  <si>
    <t>PREDIAL URBANO AÑOS ANTERIORES (REZAGO)</t>
  </si>
  <si>
    <t>4112-01-0003</t>
  </si>
  <si>
    <t>PREDIAL RUSTICO AÑO ACTUAL</t>
  </si>
  <si>
    <t>4112-01-0004</t>
  </si>
  <si>
    <t>PREDIAL RUSTICO AÑOS ANTERIORES (REZAGO)</t>
  </si>
  <si>
    <t>4112-01-0005</t>
  </si>
  <si>
    <t>PLANTAS DE BENEFICIO Y ESTABLECIMIENTOS METALÚRGICOS</t>
  </si>
  <si>
    <t>4113</t>
  </si>
  <si>
    <t>IMPUESTOS SOBRE LA PRODUCCIÓN, EL CONSUMO Y LAS TRANSACCIONES</t>
  </si>
  <si>
    <t>4113-01</t>
  </si>
  <si>
    <t>SOBRE ADQUISICIONES DE BIENES INMUEBLES</t>
  </si>
  <si>
    <t>4113-01-0001</t>
  </si>
  <si>
    <t>4117</t>
  </si>
  <si>
    <t>ACCESORIOS DE IMPUESTOS</t>
  </si>
  <si>
    <t>4117-01</t>
  </si>
  <si>
    <t xml:space="preserve">ACTUALIZACIONES </t>
  </si>
  <si>
    <t>4117-02</t>
  </si>
  <si>
    <t>RECARGOS</t>
  </si>
  <si>
    <t>4117-03</t>
  </si>
  <si>
    <t>MULTAS FISCALES</t>
  </si>
  <si>
    <t>4117-04</t>
  </si>
  <si>
    <t>GASTOS DE EJECUCIÓN</t>
  </si>
  <si>
    <t>IMPUESTOS NO COMPRENDIDOS EN LA LEY DE INGRESOS VIGENTE, CAUSADOS EN EJERCICIOS FISCALES ANTERIORES PENDIENTES DE LIQUIDACIÓN O PAGO</t>
  </si>
  <si>
    <t>4118-01</t>
  </si>
  <si>
    <t>4119</t>
  </si>
  <si>
    <t>OTROS IMPUESTOS</t>
  </si>
  <si>
    <t>N/A</t>
  </si>
  <si>
    <t>4130</t>
  </si>
  <si>
    <t>CONTRIBUCIONES DE MEJORAS</t>
  </si>
  <si>
    <t>4131</t>
  </si>
  <si>
    <t>CONTRIBUCIONES DE MEJORAS POR OBRAS PÚBLICAS</t>
  </si>
  <si>
    <t>4131-01</t>
  </si>
  <si>
    <t>CONTRIBUCIONES DE MEJORA</t>
  </si>
  <si>
    <t>CONTRIBUCIONES DE MEJORAS NO COMPRENDIDAS EN LA LEY DE INGRESOS VIGENTE, CAUSADOS EN EJERCICIOS FISCALES ANTERIORES PENDIENTES DE LIQUIDACIÓN O PAGO</t>
  </si>
  <si>
    <t>4132-01</t>
  </si>
  <si>
    <t>CONTRIBUCIONES DE MEJORAS  NO COMPRENDIDAS EN LA LEY DE INGRESOS VIGENTE, CAUSADAS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</si>
  <si>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</si>
  <si>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</si>
  <si>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</si>
  <si>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</si>
  <si>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4141-01</t>
  </si>
  <si>
    <t>PLAZAS Y MERCADOS</t>
  </si>
  <si>
    <t>4141-01-0001</t>
  </si>
  <si>
    <t>USO DE SUELO</t>
  </si>
  <si>
    <t>4141-02</t>
  </si>
  <si>
    <t>ESPACIOS PARA SERVICIO DE CARGA Y DESCARGA</t>
  </si>
  <si>
    <t>4141-02-0001</t>
  </si>
  <si>
    <t>4141-03</t>
  </si>
  <si>
    <t>PANTEONES</t>
  </si>
  <si>
    <t>4141-03-0001</t>
  </si>
  <si>
    <t>USO DE TERRENO A PERPETUIDAD MENORES SIN GAVETA</t>
  </si>
  <si>
    <t>4141-03-0002</t>
  </si>
  <si>
    <t>USO DE TERRENO A PERPETUIDAD MENORES CON GAVETA</t>
  </si>
  <si>
    <t>4141-03-0003</t>
  </si>
  <si>
    <t>USO DE TERRENO A PERPETUIDAD ADULTOS SIN GAVETA</t>
  </si>
  <si>
    <t>4141-03-0004</t>
  </si>
  <si>
    <t>USO DE TERRENO A PERPETUIDAD ADULTOS CON GAVETA</t>
  </si>
  <si>
    <t>4141-03-0005</t>
  </si>
  <si>
    <t>USO DE TERRENO A PERPETUIDAD  COMUNIDAD RURAL</t>
  </si>
  <si>
    <t>4141-03-0006</t>
  </si>
  <si>
    <t>REFRENDO DE USO DE TERRENO</t>
  </si>
  <si>
    <t>4141-03-0007</t>
  </si>
  <si>
    <t>TRASLADO DE DERECHOS DE TERRENO</t>
  </si>
  <si>
    <t>4141-04</t>
  </si>
  <si>
    <t>RASTROS Y SERVICIOS CONEXOS</t>
  </si>
  <si>
    <t>4141-04-0001</t>
  </si>
  <si>
    <t>USO DE CORRAL GANADO MAYOR</t>
  </si>
  <si>
    <t>4141-04-0002</t>
  </si>
  <si>
    <t>USO DE CORRAL OVICAPRINO</t>
  </si>
  <si>
    <t>4141-04-0003</t>
  </si>
  <si>
    <t>USO DE CORRAL PORCINO</t>
  </si>
  <si>
    <t>4141-04-0004</t>
  </si>
  <si>
    <t>USO DE CORRAL EQUINO</t>
  </si>
  <si>
    <t>4141-04-0005</t>
  </si>
  <si>
    <t>USO DE CORRAL ASNAL</t>
  </si>
  <si>
    <t>4141-04-0006</t>
  </si>
  <si>
    <t xml:space="preserve">USO DE CORRAL AVES </t>
  </si>
  <si>
    <t>4141-05</t>
  </si>
  <si>
    <t>CANALIZACIÓN DE INSTALACIONES EN LA VÍA PÚBLICA</t>
  </si>
  <si>
    <t>4141-05-0001</t>
  </si>
  <si>
    <t>CABLEADO SUBTERRÁNEO</t>
  </si>
  <si>
    <t>4141-05-0002</t>
  </si>
  <si>
    <t>CABLEADO AÉREO</t>
  </si>
  <si>
    <t>4141-05-0003</t>
  </si>
  <si>
    <t>CASETAS TELEFÓNICAS</t>
  </si>
  <si>
    <t>4141-05-0004</t>
  </si>
  <si>
    <t>POSTES DE LUZ, TELEFONÍA Y CABLE</t>
  </si>
  <si>
    <t>4141-05-0005</t>
  </si>
  <si>
    <t>SUBESTACIONES, ANTENAS EMISORAS Y TRANSMISORAS DE SERV. DE TELECOMUNICACIONES</t>
  </si>
  <si>
    <t>4143</t>
  </si>
  <si>
    <t>DERECHOS POR PRESTACIÓN DE SERVICIOS</t>
  </si>
  <si>
    <t>4143-01</t>
  </si>
  <si>
    <t>4143-01-0001</t>
  </si>
  <si>
    <t>MATANZA GANADO MAYOR</t>
  </si>
  <si>
    <t>4143-01-0002</t>
  </si>
  <si>
    <t>MATANZA OVICAPRINO</t>
  </si>
  <si>
    <t>4143-01-0003</t>
  </si>
  <si>
    <t>MATANZA PORCINO</t>
  </si>
  <si>
    <t>4143-01-0004</t>
  </si>
  <si>
    <t xml:space="preserve">MATANZA EQUINO </t>
  </si>
  <si>
    <t>4143-01-0005</t>
  </si>
  <si>
    <t>MATANZA ASNAL</t>
  </si>
  <si>
    <t>4143-01-0006</t>
  </si>
  <si>
    <t>TRANSPORTACION DE CARNE</t>
  </si>
  <si>
    <t>4143-01-0007</t>
  </si>
  <si>
    <t>USO DE BÁSCULA</t>
  </si>
  <si>
    <t>4143-01-0008</t>
  </si>
  <si>
    <t>INTRODUCCIÓN GANADO MAYOR FUERA DE HORAS</t>
  </si>
  <si>
    <t>4143-01-0009</t>
  </si>
  <si>
    <t>INTRODUCCIÓN PORCINO FUERA DE HORAS</t>
  </si>
  <si>
    <t>4143-01-0010</t>
  </si>
  <si>
    <t>LAVADO DE VÍSCERAS</t>
  </si>
  <si>
    <t>4143-01-0011</t>
  </si>
  <si>
    <t>REFRIGERACIÓN GANADO MAYOR</t>
  </si>
  <si>
    <t>4143-01-0012</t>
  </si>
  <si>
    <t>REFRIGERACIÓN PORCINO</t>
  </si>
  <si>
    <t>4143-01-0013</t>
  </si>
  <si>
    <t>INTRODUCCIÓN MAYOR CARNE OTROS LUGARES</t>
  </si>
  <si>
    <t>4143-01-0014</t>
  </si>
  <si>
    <t>INTRODUCCIÓN PORCINO CARNE OTROS LUGARES</t>
  </si>
  <si>
    <t>4143-01-0015</t>
  </si>
  <si>
    <t>INCINERACIÓN CARNE GANADO MAYOR</t>
  </si>
  <si>
    <t>4143-01-0016</t>
  </si>
  <si>
    <t>INCINERACIÓN CARNE GANADO MENOR</t>
  </si>
  <si>
    <t>4143-01-0017</t>
  </si>
  <si>
    <t xml:space="preserve">INSPECCIÓN DE PRODUCTOS CÁRNICOS </t>
  </si>
  <si>
    <t>4143-02</t>
  </si>
  <si>
    <t>REGISTRO CIVIL</t>
  </si>
  <si>
    <t>4143-02-0001</t>
  </si>
  <si>
    <t>ASENTAMIENTO REGISTRO DE NACIMIENTO</t>
  </si>
  <si>
    <t>4143-02-0002</t>
  </si>
  <si>
    <t>ASENTAMIENTO ACTAS DE DEFUNCIÓN</t>
  </si>
  <si>
    <t>4143-02-0003</t>
  </si>
  <si>
    <t>REGISTROS EXTEMPORANEOS</t>
  </si>
  <si>
    <t>4143-02-0004</t>
  </si>
  <si>
    <t>INSCRIPCIÓN DE ACTAS RELATIVAS AL ESTADO CIVIL DE LAS PERSONAS</t>
  </si>
  <si>
    <t>4143-02-0005</t>
  </si>
  <si>
    <t>EXPEDICIÓN DE ACTAS DE NACIMIENTO</t>
  </si>
  <si>
    <t>4143-02-0006</t>
  </si>
  <si>
    <t>EXPEDICIÓN DE ACTAS DE DEFUNCION</t>
  </si>
  <si>
    <t>4143-02-0007</t>
  </si>
  <si>
    <t>EXPEDICIÓN DE ACTAS DE MATRIMONIO</t>
  </si>
  <si>
    <t>4143-02-0008</t>
  </si>
  <si>
    <t>EXPEDICIÓN DE ACTAS DE DIVORCIO</t>
  </si>
  <si>
    <t>4143-02-0009</t>
  </si>
  <si>
    <t>SOLICITUD DE MATRIMONIO</t>
  </si>
  <si>
    <t>4143-02-0010</t>
  </si>
  <si>
    <t>CELEBRACIÓN DE MATRIMONIO  EDIFICIO</t>
  </si>
  <si>
    <t>4143-02-0011</t>
  </si>
  <si>
    <t>CELEBRACIÓN DE MATRIMONIO FUERA DE EDIFICIO</t>
  </si>
  <si>
    <t>4143-02-0012</t>
  </si>
  <si>
    <t>ANOTACIÓN MARGINAL</t>
  </si>
  <si>
    <t>4143-02-0013</t>
  </si>
  <si>
    <t>CONSTANCIA DE NO REGISTRO</t>
  </si>
  <si>
    <t>4143-02-0014</t>
  </si>
  <si>
    <t>CORRECCIÓN DE DATOS POR ERRORES  ACTAS</t>
  </si>
  <si>
    <t>4143-02-0015</t>
  </si>
  <si>
    <t>PLATICAS PRENUPCIALES</t>
  </si>
  <si>
    <t>4143-02-0016</t>
  </si>
  <si>
    <t>EXPEDICIÓN DE ACTAS INTERESTATALES</t>
  </si>
  <si>
    <t>4143-02-0017</t>
  </si>
  <si>
    <t>SOLICITUD DE DIVORCIO</t>
  </si>
  <si>
    <t>4143-02-0018</t>
  </si>
  <si>
    <t>LEVANTAMIENTO DE ACTA DE DIVORCIO</t>
  </si>
  <si>
    <t>4143-02-0019</t>
  </si>
  <si>
    <t>CELEBRACIÓN DE DILIGENCIA DE RATIFICACIÓN EN LA OFICINA DEL REGISTRO CIVIL</t>
  </si>
  <si>
    <t>4143-02-0020</t>
  </si>
  <si>
    <t>OFICIO DE REMISIÓN DE TRÁMITE</t>
  </si>
  <si>
    <t>4143-02-0021</t>
  </si>
  <si>
    <t>PUBLICACIÓN DE EXTRACTOS DE RESOLUCIÓN</t>
  </si>
  <si>
    <t>4143-03</t>
  </si>
  <si>
    <t>4143-03-0001</t>
  </si>
  <si>
    <t>INHUMACIÓN A PERPETUIDAD MENORES SIN GAVETA</t>
  </si>
  <si>
    <t>4143-03-0002</t>
  </si>
  <si>
    <t>INHUMACIÓN A PERPETUIDAD MENORES CON GAVETA</t>
  </si>
  <si>
    <t>4143-03-0003</t>
  </si>
  <si>
    <t>INHUMACIÓN A PERPETUIDAD ADULTOS SIN GAVETA</t>
  </si>
  <si>
    <t>4143-03-0004</t>
  </si>
  <si>
    <t>INHUMACIÓN A PERPETUIDAD ADULTOS CON GAVETA</t>
  </si>
  <si>
    <t>4143-03-0005</t>
  </si>
  <si>
    <t>INHUMACIÓN A PERPETUIDAD  COMUNIDAD RURAL</t>
  </si>
  <si>
    <t>4143-03-0006</t>
  </si>
  <si>
    <t>INHUMACIÓN  GAVETA SENCILLA  ÁREA VERDE</t>
  </si>
  <si>
    <t>4143-03-0007</t>
  </si>
  <si>
    <t>INHUMACIÓN  GAVETA VERTICAL MURAL</t>
  </si>
  <si>
    <t>4143-03-0008</t>
  </si>
  <si>
    <t>INHUMACIÓN  GAVETA DUPLEX  ÁREA VERDE</t>
  </si>
  <si>
    <t>4143-03-0009</t>
  </si>
  <si>
    <t>INHUMACIÓN  CON GAVETA PARVULOS ÁREA VERDE</t>
  </si>
  <si>
    <t>4143-03-0010</t>
  </si>
  <si>
    <t>INHUMACIÓN  CON GAVETA TAMAÑO EXTRAGRANDE ÁREA VERDE</t>
  </si>
  <si>
    <t>4143-03-0011</t>
  </si>
  <si>
    <t>INHUMACIÓN SOBRE FOSA SIN GAVETA PARA ADULTO</t>
  </si>
  <si>
    <t>4143-03-0012</t>
  </si>
  <si>
    <t>INHUMACIÓN SOBRE FOSA CON GAVETA PARA ADULTO</t>
  </si>
  <si>
    <t>4143-03-0013</t>
  </si>
  <si>
    <t>INHUMACIÓN  FOSA  TIERRA</t>
  </si>
  <si>
    <t>4143-03-0014</t>
  </si>
  <si>
    <t>DEPOSITO DE CENIZAS  GAVETA</t>
  </si>
  <si>
    <t>4143-03-0015</t>
  </si>
  <si>
    <t>DEPOSITO DE CENIZAS SIN GAVETA</t>
  </si>
  <si>
    <t>4143-03-0016</t>
  </si>
  <si>
    <t>EXHUMACIÓN</t>
  </si>
  <si>
    <t>4143-03-0017</t>
  </si>
  <si>
    <t>REINHUMACIONES</t>
  </si>
  <si>
    <t>4143-03-0018</t>
  </si>
  <si>
    <t>SERVICIO FUERA DE HORARIO</t>
  </si>
  <si>
    <t>4143-04</t>
  </si>
  <si>
    <t>CERTIFICACIONES Y LEGALIZACIONES</t>
  </si>
  <si>
    <t>4143-04-0001</t>
  </si>
  <si>
    <t>CERTIFICACIÓN EN FORMAS IMPRESAS P/ TRAMITES ADMVOS</t>
  </si>
  <si>
    <t>4143-04-0002</t>
  </si>
  <si>
    <t xml:space="preserve">IDENTIFICACIÓN DE PERSONAS </t>
  </si>
  <si>
    <t>4143-04-0003</t>
  </si>
  <si>
    <t xml:space="preserve">COPIAS CERTIFICADAS DE ACTAS DE CABILDO </t>
  </si>
  <si>
    <t>4143-04-0004</t>
  </si>
  <si>
    <t>CONSTANCIA DE CARÁCTER ADMINISTRATIVO</t>
  </si>
  <si>
    <t>4143-04-0005</t>
  </si>
  <si>
    <t>CONSTANCIA DE DOCUMENTOS DE ARCHIVOS MUNICIPALES</t>
  </si>
  <si>
    <t>4143-04-0006</t>
  </si>
  <si>
    <t>CERTIFICACIÓN DE NO ADEUDO AL MUNICIPIO</t>
  </si>
  <si>
    <t>4143-04-0007</t>
  </si>
  <si>
    <t xml:space="preserve">CERTIFICACIÓN  EXPEDIDA POR PROTECCIÓN CIVIL </t>
  </si>
  <si>
    <t>4143-04-0008</t>
  </si>
  <si>
    <t xml:space="preserve">CERTIFICACIÓN  EXPEDIDA POR ECOLOGÍA Y MEDIO AMBIENTE </t>
  </si>
  <si>
    <t>4143-04-0009</t>
  </si>
  <si>
    <t xml:space="preserve">REPRODUCCIÓN DE INFORMACIÓN PÚBLICA </t>
  </si>
  <si>
    <t>4143-04-0010</t>
  </si>
  <si>
    <t>LEGALIZACION DE FIRMAS POR JUEZ COMUNITARIO</t>
  </si>
  <si>
    <t>4143-04-0011</t>
  </si>
  <si>
    <t>LEGALIZACION DE FIRMAS EN PLANO CATASTRAL</t>
  </si>
  <si>
    <t>4143-04-0012</t>
  </si>
  <si>
    <t>CERTIFICACION DE PLANOS</t>
  </si>
  <si>
    <t>4143-04-0013</t>
  </si>
  <si>
    <t>CERTIFICACION INTERESTATAL</t>
  </si>
  <si>
    <t>4143-05</t>
  </si>
  <si>
    <t>SERVICIO DE LIMPIA, RECOLECCIÓN, TRASLADO, TRATAMIENTO  Y DISPOSICIÓN FINAL  DE RESIDUOS SÓLIDOS</t>
  </si>
  <si>
    <t>4143-05-0001</t>
  </si>
  <si>
    <t>SERVICIO DE ASEO PUBLICO (SAP)</t>
  </si>
  <si>
    <t>4143-05-0002</t>
  </si>
  <si>
    <t>SERVICIO DE RECOLECCION DE BASURA (CONV)</t>
  </si>
  <si>
    <t>4143-05-0003</t>
  </si>
  <si>
    <t>SERVICIO DE LIMPIA CALLEJONEADAS</t>
  </si>
  <si>
    <t>4143-05-0004</t>
  </si>
  <si>
    <t>SERVICIO DE LIMPIA  EVENTOS SOCIALES Y CULTURALES</t>
  </si>
  <si>
    <t>4143-05-0005</t>
  </si>
  <si>
    <t>USO DE RELLENO SANITARIO</t>
  </si>
  <si>
    <t>4143-06</t>
  </si>
  <si>
    <t>SERVICIO PÚBLICO DE ALUMBRADO</t>
  </si>
  <si>
    <t>4143-06-0001</t>
  </si>
  <si>
    <t>SERVICIO PÚBLICO DE ALUMBRADO (DAP)</t>
  </si>
  <si>
    <t>4143-07</t>
  </si>
  <si>
    <t>SERVICIOS SOBRE BIENES INMUEBLES</t>
  </si>
  <si>
    <t>4143-07-0001</t>
  </si>
  <si>
    <t>LEVANTAMIENTO O DESLINDE TOPOGRÁFICO</t>
  </si>
  <si>
    <t>4143-07-0002</t>
  </si>
  <si>
    <t>ELABORACIÓN DE PLANOS</t>
  </si>
  <si>
    <t>4143-07-0003</t>
  </si>
  <si>
    <t>AVALÚOS</t>
  </si>
  <si>
    <t>4143-07-0004</t>
  </si>
  <si>
    <t xml:space="preserve">AUTORIZACIÓN DE DIVISIONES Y FUSIONES DE PREDIOS </t>
  </si>
  <si>
    <t>4143-07-0005</t>
  </si>
  <si>
    <t xml:space="preserve">AUTORIZACIÓN DE ALINEAMIENTOS </t>
  </si>
  <si>
    <t>4143-07-0006</t>
  </si>
  <si>
    <t>ACTAS DE DESLINDE</t>
  </si>
  <si>
    <t>4143-07-0007</t>
  </si>
  <si>
    <t>ASIGNACIÓN DE CEDULA Y/O CLAVE CATASTRAL</t>
  </si>
  <si>
    <t>4143-07-0008</t>
  </si>
  <si>
    <t xml:space="preserve">EXPEDICIÓN DE NÚMERO OFICIAL </t>
  </si>
  <si>
    <t>4143-07-0009</t>
  </si>
  <si>
    <t>DICTÁMENES PARA USO DE SUELO</t>
  </si>
  <si>
    <t>4143-08</t>
  </si>
  <si>
    <t>DESARROLLO URBANO</t>
  </si>
  <si>
    <t>4143-08-0001</t>
  </si>
  <si>
    <t>LOTIFICACIÓN</t>
  </si>
  <si>
    <t>4143-08-0002</t>
  </si>
  <si>
    <t>RELOTIFICACIÓN</t>
  </si>
  <si>
    <t>4143-08-0003</t>
  </si>
  <si>
    <t>FUSIONES, SUBDIVISIONES Y DESMEMBRACION</t>
  </si>
  <si>
    <t>4143-08-0004</t>
  </si>
  <si>
    <t>REGISTRO DE PROP.  CONDOMINIO</t>
  </si>
  <si>
    <t>4143-08-0005</t>
  </si>
  <si>
    <t>AUTORIZACIÓN DE FRACCIONAMIENTO</t>
  </si>
  <si>
    <t>4143-08-0006</t>
  </si>
  <si>
    <t>TRAZO Y LOCALIZACIÓN DE TERRENO</t>
  </si>
  <si>
    <t>4143-09</t>
  </si>
  <si>
    <t>LICENCIAS DE CONSTRUCCIÓN</t>
  </si>
  <si>
    <t>4143-09-0001</t>
  </si>
  <si>
    <t>PERMISOS PARA CONSTRUCCIÓN</t>
  </si>
  <si>
    <t>4143-09-0002</t>
  </si>
  <si>
    <t>PRORROGA PARA TERMINACIÓN DE OBRA</t>
  </si>
  <si>
    <t>4143-09-0003</t>
  </si>
  <si>
    <t>CONSTANCIAS DE COMPATIBILIDAD URBANA</t>
  </si>
  <si>
    <t>4143-09-0004</t>
  </si>
  <si>
    <t>LICENCIA AMBIENTAL</t>
  </si>
  <si>
    <t>4143-09-0005</t>
  </si>
  <si>
    <t>CONSTANCIA DE TERMINACIÓN DE OBRA</t>
  </si>
  <si>
    <t>4143-09-0006</t>
  </si>
  <si>
    <t>PERMISO PARA MOVIMIENTO DE ESCOMBRO</t>
  </si>
  <si>
    <t>4143-09-0007</t>
  </si>
  <si>
    <t>CONSTANCIA DE SEGURIDAD ESTRUCTURAL</t>
  </si>
  <si>
    <t>4143-09-0008</t>
  </si>
  <si>
    <t>CONSTANCIA DE AUTOCONSTRUCCIÓN</t>
  </si>
  <si>
    <t>4143-09-0009</t>
  </si>
  <si>
    <t>PERMISO PARA ROMPER PAVIMENTO</t>
  </si>
  <si>
    <t>4143-10</t>
  </si>
  <si>
    <t>BEBIDAS ALCOHÓLICAS SUPERIOR A 10 GRADOS</t>
  </si>
  <si>
    <t>4143-10-0001</t>
  </si>
  <si>
    <t>INICIACIÓN - EXPEDICIÓN DE LICENCIA</t>
  </si>
  <si>
    <t>4143-10-0002</t>
  </si>
  <si>
    <t>AÑO POSTERIOR - RENOVACIÓN</t>
  </si>
  <si>
    <t>4143-10-0003</t>
  </si>
  <si>
    <t>TRANSFERENCIA DE LICENCIA</t>
  </si>
  <si>
    <t>4143-10-0004</t>
  </si>
  <si>
    <t>CAMBIO DE GIRO</t>
  </si>
  <si>
    <t>4143-10-0005</t>
  </si>
  <si>
    <t>CAMBIO DE DOMICILIO</t>
  </si>
  <si>
    <t>4143-10-0006</t>
  </si>
  <si>
    <t>PERMISO EVENTUAL</t>
  </si>
  <si>
    <t>4143-10-0007</t>
  </si>
  <si>
    <t>AMPLIACIÓN ALCOHOLES</t>
  </si>
  <si>
    <t>4143-10-0008</t>
  </si>
  <si>
    <t>VERIFICACIÓN ALCOHOLES</t>
  </si>
  <si>
    <t>4143-11</t>
  </si>
  <si>
    <t>BEBIDAS ALCOHOL ETÍLICO</t>
  </si>
  <si>
    <t>4143-11-0001</t>
  </si>
  <si>
    <t>4143-11-0002</t>
  </si>
  <si>
    <t>4143-11-0003</t>
  </si>
  <si>
    <t>4143-11-0004</t>
  </si>
  <si>
    <t>4143-11-0005</t>
  </si>
  <si>
    <t>4143-11-0006</t>
  </si>
  <si>
    <t>4143-11-0007</t>
  </si>
  <si>
    <t>4143-11-0008</t>
  </si>
  <si>
    <t>4143-12</t>
  </si>
  <si>
    <t>BEBIDAS ALCOHÓLICAS INFERIOR A 10 GRADOS</t>
  </si>
  <si>
    <t>4143-12-0001</t>
  </si>
  <si>
    <t>4143-12-0002</t>
  </si>
  <si>
    <t>4143-12-0003</t>
  </si>
  <si>
    <t>4143-12-0004</t>
  </si>
  <si>
    <t>4143-12-0005</t>
  </si>
  <si>
    <t>4143-12-0006</t>
  </si>
  <si>
    <t>4143-12-0007</t>
  </si>
  <si>
    <t>4143-12-0008</t>
  </si>
  <si>
    <t>4143-13</t>
  </si>
  <si>
    <t>PADRÓN MUNICIPAL DE COMERCIO Y SERVICIOS</t>
  </si>
  <si>
    <t>4143-13-0001</t>
  </si>
  <si>
    <t>INSCRIPCIÓN PADRÓN MUNICIPAL DE COMERCIO Y SERVICIOS</t>
  </si>
  <si>
    <t>4143-13-0002</t>
  </si>
  <si>
    <t>RENOVACIÓN PADRÓN MUNICIPAL DE COMERCIO Y SERVICIOS</t>
  </si>
  <si>
    <t>4143-14</t>
  </si>
  <si>
    <t>PADRÓN DE PROVEEDORES Y CONTRATISTAS</t>
  </si>
  <si>
    <t>4143-14-0001</t>
  </si>
  <si>
    <t>INSCIPCIÓN  DE PROVEEDORES Y CONTRATISTAS</t>
  </si>
  <si>
    <t>4143-14-0002</t>
  </si>
  <si>
    <t>RENOVACIÓN  DE PROVEEDORES Y CONTRATISTAS</t>
  </si>
  <si>
    <t>4143-15</t>
  </si>
  <si>
    <t xml:space="preserve">PROTECCIÓN CIVIL </t>
  </si>
  <si>
    <t>4143-15-0001</t>
  </si>
  <si>
    <t xml:space="preserve">VISITAS DE INSPECCIÓN Y VERIFICACIÓN </t>
  </si>
  <si>
    <t>4143-16</t>
  </si>
  <si>
    <t>ECOLOGÍA Y MEDIO AMBIENTE</t>
  </si>
  <si>
    <t>4143-16-0001</t>
  </si>
  <si>
    <t>LICENCIAS DE IMPACTO AMBIENTAL</t>
  </si>
  <si>
    <t>4143-16-0002</t>
  </si>
  <si>
    <t>4143-17</t>
  </si>
  <si>
    <t xml:space="preserve">AGUA POTABLE </t>
  </si>
  <si>
    <t>RECAUDACIÓN SMAP</t>
  </si>
  <si>
    <t>4143-17-01</t>
  </si>
  <si>
    <t>SERVICIO DE AGUA POTABLE</t>
  </si>
  <si>
    <t>&gt;&gt;&gt; PARA SISTEMA DE AGUA DESCENTRALIZADO Y CENTRALIZADO (DEPARTAMENTO) &gt; EN LEY DE INGRESOS</t>
  </si>
  <si>
    <t>4143-17-01-01</t>
  </si>
  <si>
    <t>CONSUMO TASA 0%</t>
  </si>
  <si>
    <t>4143-17-01-02</t>
  </si>
  <si>
    <t>CONSUMO TASA 16%</t>
  </si>
  <si>
    <r>
      <rPr>
        <b/>
        <sz val="9"/>
        <color rgb="FF002060"/>
        <rFont val="Calibri"/>
      </rPr>
      <t xml:space="preserve">* SI EL MUNICIPIO TIENE DESCENTRALIZADO EL ORGANISMO DE AGUA POTABLE &gt; </t>
    </r>
    <r>
      <rPr>
        <b/>
        <u/>
        <sz val="9"/>
        <color rgb="FF002060"/>
        <rFont val="Calibri"/>
      </rPr>
      <t>NO DEBERÁ CONSIDERAR ESTE APARTADO</t>
    </r>
    <r>
      <rPr>
        <b/>
        <sz val="9"/>
        <color rgb="FF002060"/>
        <rFont val="Calibri"/>
      </rPr>
      <t>, YA QUE CORRESPONDE AL SISTEMA DE AGUA POTABLE</t>
    </r>
  </si>
  <si>
    <t>4143-17-01-03</t>
  </si>
  <si>
    <t xml:space="preserve">CONTRATOS </t>
  </si>
  <si>
    <t>4143-17-01-04</t>
  </si>
  <si>
    <t>MEDIDORES</t>
  </si>
  <si>
    <t>4143-17-01-05</t>
  </si>
  <si>
    <t>VÁLVULAS</t>
  </si>
  <si>
    <t>4143-17-01-06</t>
  </si>
  <si>
    <t>MATERIAL DE INSTALACIÓN</t>
  </si>
  <si>
    <t>4143-17-01-07</t>
  </si>
  <si>
    <t>DERECHO DE INCORPORACIÓN A RED DE AGUA POTABLE</t>
  </si>
  <si>
    <t>4143-17-01-08</t>
  </si>
  <si>
    <t>DERECHO DE INCORPORACIÓN DE FRACCIONAMIENTOS A RED DE AGUA POTABLE</t>
  </si>
  <si>
    <t>4143-17-01-09</t>
  </si>
  <si>
    <t>RECONEXIONES</t>
  </si>
  <si>
    <t>4143-17-01-10</t>
  </si>
  <si>
    <t>CAMBIO DE NOMBRE DE CONTRATO</t>
  </si>
  <si>
    <t>4143-17-01-11</t>
  </si>
  <si>
    <t>BAJA TEMPORAL</t>
  </si>
  <si>
    <t>4143-17-01-12</t>
  </si>
  <si>
    <t>MANO DE OBRA DE INSTALACIÓN</t>
  </si>
  <si>
    <t>4143-17-01-13</t>
  </si>
  <si>
    <t>REZAGO TASA 0%</t>
  </si>
  <si>
    <t>4143-17-02</t>
  </si>
  <si>
    <t>SERVICIO DE DRENAJE Y ALCANTARILLADO</t>
  </si>
  <si>
    <t>4143-17-02-01</t>
  </si>
  <si>
    <t>CUOTA POR DESCARGA</t>
  </si>
  <si>
    <t>4143-17-02-02</t>
  </si>
  <si>
    <t>4143-17-02-03</t>
  </si>
  <si>
    <t>DESASOLVE</t>
  </si>
  <si>
    <t>4143-17-02-04</t>
  </si>
  <si>
    <t>4143-17-03</t>
  </si>
  <si>
    <t>SANEAMIENTO</t>
  </si>
  <si>
    <t>4143-17-03-01</t>
  </si>
  <si>
    <t>CUOTA POR SANEAMIENTO</t>
  </si>
  <si>
    <t>4143-17-04</t>
  </si>
  <si>
    <t xml:space="preserve">OTROS </t>
  </si>
  <si>
    <t>4143-17-04-01</t>
  </si>
  <si>
    <t>FACTIBILIDAD DE SERVICIOS</t>
  </si>
  <si>
    <t>4143-17-04-02</t>
  </si>
  <si>
    <t>AGUA TRATADA</t>
  </si>
  <si>
    <t>4143-17-04-03</t>
  </si>
  <si>
    <t>CUOTA PARA PAGO DE DERECHOS DE EXTRACCIÓN</t>
  </si>
  <si>
    <t>4143-17-04-04</t>
  </si>
  <si>
    <t>CUOTA PARA MANTENIMIENTO DE RED</t>
  </si>
  <si>
    <t>4143-17-04-05</t>
  </si>
  <si>
    <t>CONSTANCIAS</t>
  </si>
  <si>
    <t>4143-17-04-06</t>
  </si>
  <si>
    <t>REPOSICIÓN DE RECIBO</t>
  </si>
  <si>
    <t>4143-17-04-08</t>
  </si>
  <si>
    <t>SUMINISTRO DE AGUA  PIPA</t>
  </si>
  <si>
    <t>4143-17-04-10</t>
  </si>
  <si>
    <t>4144</t>
  </si>
  <si>
    <t>ACCESORIOS DE DERECHOS</t>
  </si>
  <si>
    <t>4144-01</t>
  </si>
  <si>
    <t>4144-02</t>
  </si>
  <si>
    <t>4144-03</t>
  </si>
  <si>
    <t>4144-04</t>
  </si>
  <si>
    <t>DERECHOS NO COMPRENDIDOS EN LA LEY DE INGRESOS VIGENTE, CAUSADOS EN EJERCICIOS FISCALES ANTERIORES PENDIENTES DE LIQUIDACIÓN O PAGO</t>
  </si>
  <si>
    <t>4145-01</t>
  </si>
  <si>
    <t>DERECHOS  NO COMPRENDIDOS EN LA LEY DE INGRESOS VIGENTE, CAUSADOS EN EJERCICIOS FISCALES ANTERIORES PENDIENTES DE LIQUIDACIÓN O PAGO</t>
  </si>
  <si>
    <t>4149</t>
  </si>
  <si>
    <t>OTROS DERECHOS</t>
  </si>
  <si>
    <t>4149-01</t>
  </si>
  <si>
    <t>PERMISOS PARA FESTEJOS</t>
  </si>
  <si>
    <t>4149-02</t>
  </si>
  <si>
    <t xml:space="preserve">PERMISOS PARA CIERRE DE CALLE </t>
  </si>
  <si>
    <t>4149-03</t>
  </si>
  <si>
    <t>FIERRO DE HERRAR</t>
  </si>
  <si>
    <t>4149-04</t>
  </si>
  <si>
    <t>RENOVACIÓN DE FIERRO DE HERRAR</t>
  </si>
  <si>
    <t>4149-05</t>
  </si>
  <si>
    <t>MODIFICACIÓN DE FIERRO DE HERRAR</t>
  </si>
  <si>
    <t>4149-06</t>
  </si>
  <si>
    <t>SEÑAL DE SANGRE</t>
  </si>
  <si>
    <t>4149-07</t>
  </si>
  <si>
    <t>ANUNCIOS Y PROPAGANDA</t>
  </si>
  <si>
    <t>4149-07-0001</t>
  </si>
  <si>
    <t>ANUNCIOS  BARDAS Y FACHADAS</t>
  </si>
  <si>
    <t>4149-07-0002</t>
  </si>
  <si>
    <t>ANUNCIOS PANORAMICOS</t>
  </si>
  <si>
    <t>4149-07-0003</t>
  </si>
  <si>
    <t>ANUNCIOS FIJOS</t>
  </si>
  <si>
    <t>4149-07-0004</t>
  </si>
  <si>
    <t>VOLANTES DE MANO</t>
  </si>
  <si>
    <t>4149-07-0005</t>
  </si>
  <si>
    <t>VALLAS O MAMPARAS</t>
  </si>
  <si>
    <t>4149-07-0006</t>
  </si>
  <si>
    <t>CARTELERAS</t>
  </si>
  <si>
    <t>4149-07-0007</t>
  </si>
  <si>
    <t>SONIDO</t>
  </si>
  <si>
    <t>4149-07-0008</t>
  </si>
  <si>
    <t>ANUNCIOS  TRANSPORTES</t>
  </si>
  <si>
    <t>4149-07-0009</t>
  </si>
  <si>
    <t>ANUNCIOS  PANTALLA ELECTRÓNICA</t>
  </si>
  <si>
    <t>4149-07-0010</t>
  </si>
  <si>
    <t>ANUNCIO LUMINOSO</t>
  </si>
  <si>
    <t>4149-07-0011</t>
  </si>
  <si>
    <t>PROPAGANDA EN CASETAS TELEFÓNICAS</t>
  </si>
  <si>
    <t>4149-07-0012</t>
  </si>
  <si>
    <t>PERIFONEO</t>
  </si>
  <si>
    <t>4149-07-0013</t>
  </si>
  <si>
    <t>MANTA PUBLICITARIA</t>
  </si>
  <si>
    <t>4150</t>
  </si>
  <si>
    <t xml:space="preserve">PRODUCTOS </t>
  </si>
  <si>
    <t>4151</t>
  </si>
  <si>
    <t>4151-01</t>
  </si>
  <si>
    <t xml:space="preserve">ARRENDAMIENTO </t>
  </si>
  <si>
    <t>4151-01-0001</t>
  </si>
  <si>
    <t>ARRENDAMIENTO DE BIENES MUEBLES</t>
  </si>
  <si>
    <t>4151-01-0002</t>
  </si>
  <si>
    <t>ARRENDAMIENTO DE BIENES IMUEBLES</t>
  </si>
  <si>
    <t>4151-02</t>
  </si>
  <si>
    <t>USO DE BIENES</t>
  </si>
  <si>
    <t>4151-02-0001</t>
  </si>
  <si>
    <t>SANITARIOS</t>
  </si>
  <si>
    <t>4151-02-0002</t>
  </si>
  <si>
    <t>ESTACIONAMIENTOS</t>
  </si>
  <si>
    <t>4151-03</t>
  </si>
  <si>
    <t>ALBERCA OLIMPICA</t>
  </si>
  <si>
    <t>4151-03-0001</t>
  </si>
  <si>
    <t>CUOTAS DE INCRIPCIÓN ALBERCA</t>
  </si>
  <si>
    <t>4151-03-0002</t>
  </si>
  <si>
    <t>CREDENCIAL Y REPOSICIÓN ALBERCA</t>
  </si>
  <si>
    <t>4151-03-0003</t>
  </si>
  <si>
    <t>COSTO ANUAL MENSUALIDADES</t>
  </si>
  <si>
    <t>4151-03-0004</t>
  </si>
  <si>
    <t>SEGURO DE VIDA USUARIOS ALBERCA</t>
  </si>
  <si>
    <t>4151-03-0005</t>
  </si>
  <si>
    <t>CAMBIO DE HORARIO DE ALBERCA</t>
  </si>
  <si>
    <t>4151-03-0006</t>
  </si>
  <si>
    <t>ARRENDAMIENTO DE ALBERCA OLÍMPICA</t>
  </si>
  <si>
    <t>4151-04</t>
  </si>
  <si>
    <t>OTROS PRODUCTOS</t>
  </si>
  <si>
    <t>4151-04-0001</t>
  </si>
  <si>
    <t>INGRESOS POR COPIAS</t>
  </si>
  <si>
    <t>4151-04-0002</t>
  </si>
  <si>
    <t>INGRESOS POR DIGITALIZACIÓN DE DOCUMENTOS</t>
  </si>
  <si>
    <t>4151-05</t>
  </si>
  <si>
    <t>RENDIMIENTOS FINANCIEROS DE CUENTAS BANCARIAS</t>
  </si>
  <si>
    <t>4151-05-0001</t>
  </si>
  <si>
    <t>CUENTA BANCARIA XX</t>
  </si>
  <si>
    <t>PRODUCTOS NO COMPRENDIDOS EN LA LEY DE INGRESOS VIGENTE, CAUSADOS EN EJERCICIOS FISCALES ANTERIORES PENDIENTES DE LIQUIDACIÓN O PAGO</t>
  </si>
  <si>
    <t>4154-01</t>
  </si>
  <si>
    <t>4160</t>
  </si>
  <si>
    <t xml:space="preserve">APROVECHAMIENTOS </t>
  </si>
  <si>
    <t>4162</t>
  </si>
  <si>
    <t>MULTAS</t>
  </si>
  <si>
    <t>4162-01</t>
  </si>
  <si>
    <t>INFRACCIONES AL BANDO DE POLICÍA Y BUEN GOBIERNO</t>
  </si>
  <si>
    <t>4162-02</t>
  </si>
  <si>
    <t>POR VIOLAR REGLAMENTOS MUNICIPALES</t>
  </si>
  <si>
    <t>4162-03</t>
  </si>
  <si>
    <t>MULTAS PROCEDIMIENTOS LEGALES</t>
  </si>
  <si>
    <t>4162-04</t>
  </si>
  <si>
    <t>MULTAS ADMINISTRATIVAS DERIVADAS DE IMPUESTOS</t>
  </si>
  <si>
    <t>4162-05</t>
  </si>
  <si>
    <t>MULTAS ADMINISTRATIVAS DERIVADAS DE DERECHOS</t>
  </si>
  <si>
    <t>APROVECHAMIENTOS NO COMPRENDIDOS EN LA LEY DE INGRESOS VIGENTE, CAUSADOS EN EJERCICIOS FISCALES ANTERIORES PENDIENTES DE LIQUIDACIÓN O PAGO</t>
  </si>
  <si>
    <t>4166-01</t>
  </si>
  <si>
    <t>ACCESORIOS DE APROVECHAMIENTOS</t>
  </si>
  <si>
    <t>4168-01</t>
  </si>
  <si>
    <t>4169</t>
  </si>
  <si>
    <t>OTROS APROVECHAMIENTOS</t>
  </si>
  <si>
    <t>4169-01</t>
  </si>
  <si>
    <t>INGRESOS POR FESTIVIDAD</t>
  </si>
  <si>
    <t>4169-02</t>
  </si>
  <si>
    <t>INDEMNIZACIONES</t>
  </si>
  <si>
    <t>4169-03</t>
  </si>
  <si>
    <t>REINTEGROS</t>
  </si>
  <si>
    <t>4169-04</t>
  </si>
  <si>
    <t>RELACIONES EXTERIORES</t>
  </si>
  <si>
    <t>4169-05</t>
  </si>
  <si>
    <t>4169-06</t>
  </si>
  <si>
    <t xml:space="preserve">PLANTA PURIFICADORA - AGUA </t>
  </si>
  <si>
    <t>4169-07</t>
  </si>
  <si>
    <t>MATERIALES PETREOS</t>
  </si>
  <si>
    <t>4169-08</t>
  </si>
  <si>
    <t>4169-09</t>
  </si>
  <si>
    <t>SERVICIO DE TRASLADO DE PERSONAS</t>
  </si>
  <si>
    <t>4169-10</t>
  </si>
  <si>
    <t>CONSTRUCCIÓN DE GAVETA</t>
  </si>
  <si>
    <t>4169-11</t>
  </si>
  <si>
    <t>CONSTRUCCIÓN  MONUMENTO LADRILLO O CONCRETO</t>
  </si>
  <si>
    <t>4169-12</t>
  </si>
  <si>
    <t>CONSTRUCCIÓN  MONUMENTO CANTERA</t>
  </si>
  <si>
    <t>4169-13</t>
  </si>
  <si>
    <t>CONSTRUCCIÓN  MONUMENTO DE GRANITO</t>
  </si>
  <si>
    <t>4169-14</t>
  </si>
  <si>
    <t>CONSTRUCCIÓN  MONUMENTO MAT. NO ESP</t>
  </si>
  <si>
    <t>4169-15</t>
  </si>
  <si>
    <t>APORTACIÓN DE BENEFICIARIOS</t>
  </si>
  <si>
    <t>4169-15-0001</t>
  </si>
  <si>
    <t>APORTACIÓN DE BENEFICIARIOS-OBRAS</t>
  </si>
  <si>
    <t>4169-15-0002</t>
  </si>
  <si>
    <t>APORTACIÓN DE BENEFICIARIOS-ACCIONES</t>
  </si>
  <si>
    <t>4169-16</t>
  </si>
  <si>
    <t>CENTRO DE CONTROL CANINO</t>
  </si>
  <si>
    <t>4169-16-0001</t>
  </si>
  <si>
    <t>ESTERILIZACIONES</t>
  </si>
  <si>
    <t>4169-16-0002</t>
  </si>
  <si>
    <t>DESPARASITACIONES</t>
  </si>
  <si>
    <t>4169-16-0003</t>
  </si>
  <si>
    <t>CASTRACIONES</t>
  </si>
  <si>
    <t>4169-16-0004</t>
  </si>
  <si>
    <t>CIRUGIAS</t>
  </si>
  <si>
    <t>4169-16-0005</t>
  </si>
  <si>
    <t>ADMINISTRACIÓN DE MEDICAMENTOS</t>
  </si>
  <si>
    <t>4169-16-0006</t>
  </si>
  <si>
    <t>SACRIFICIO</t>
  </si>
  <si>
    <t>4169-16-0007</t>
  </si>
  <si>
    <t>CONSULTA VETERINARIA</t>
  </si>
  <si>
    <t>4169-16-0008</t>
  </si>
  <si>
    <t>CAPTURA Y COSTO DE ALIMENTO DEL PERRO</t>
  </si>
  <si>
    <t>4169-17</t>
  </si>
  <si>
    <t>SEGURIDAD PÚBLICA</t>
  </si>
  <si>
    <t>4169-17-0001</t>
  </si>
  <si>
    <t>SERVICIOS DE SEGURIDAD</t>
  </si>
  <si>
    <t>4169-17-0002</t>
  </si>
  <si>
    <t>AMPLIACIÓN PARA SEGURIDAD</t>
  </si>
  <si>
    <t>4169-17-0003</t>
  </si>
  <si>
    <t>SERVICIOS DE SEGURIDAD PARA FESTEJOS</t>
  </si>
  <si>
    <t>4169-18</t>
  </si>
  <si>
    <t>DIF MUNICIPAL</t>
  </si>
  <si>
    <t>4169-18-01</t>
  </si>
  <si>
    <t xml:space="preserve">CUOTAS DE RECUPERACIÓN – PROGRAMAS  DIF ESTATAL </t>
  </si>
  <si>
    <t>4169-18-01-01</t>
  </si>
  <si>
    <t>DESPENSAS</t>
  </si>
  <si>
    <t>4169-18-01-02</t>
  </si>
  <si>
    <t>CANASTAS</t>
  </si>
  <si>
    <t>4169-18-01-03</t>
  </si>
  <si>
    <t>DESAYUNOS</t>
  </si>
  <si>
    <t>4169-18-02</t>
  </si>
  <si>
    <t>CUOTAS DE RECUPERACIÓN – PROGRAMA LICONSA</t>
  </si>
  <si>
    <t>4169-18-02-01</t>
  </si>
  <si>
    <t>4169-18-02-02</t>
  </si>
  <si>
    <t>4169-18-02-03</t>
  </si>
  <si>
    <t>4169-18-03</t>
  </si>
  <si>
    <t>CUOTAS DE RECUPERACIÓN – COCINA POPULAR</t>
  </si>
  <si>
    <t>4169-18-03-01</t>
  </si>
  <si>
    <t>ALIMENTOS</t>
  </si>
  <si>
    <t>4169-18-04</t>
  </si>
  <si>
    <t xml:space="preserve">CUOTAS DE RECUPERACIÓN - SERVICIOS/CURSOS </t>
  </si>
  <si>
    <t>4169-18-04-01</t>
  </si>
  <si>
    <t>CURSOS DE CAPACITACIÓN</t>
  </si>
  <si>
    <t>4169-18-04-02</t>
  </si>
  <si>
    <t>CURSOS DE ACTIVIDADES RECREATIVAS</t>
  </si>
  <si>
    <t>4169-18-04-03</t>
  </si>
  <si>
    <t xml:space="preserve">SERVICIOS QUE BRINDA LA UBR - UNIDAD BÁSICA DE REHABILITACIÓN </t>
  </si>
  <si>
    <t>4169-18-04-04</t>
  </si>
  <si>
    <t>4169-18-04-05</t>
  </si>
  <si>
    <t xml:space="preserve">SERVICIOS MÉDICOS </t>
  </si>
  <si>
    <t>4169-18-04-06</t>
  </si>
  <si>
    <t>ASILO</t>
  </si>
  <si>
    <t>4169-19</t>
  </si>
  <si>
    <t>CASA DE CULTURA - SERVICIOS/CURSOS</t>
  </si>
  <si>
    <t>4169-19-01</t>
  </si>
  <si>
    <t>4169-19-02</t>
  </si>
  <si>
    <t>4169-20</t>
  </si>
  <si>
    <t>OTROS</t>
  </si>
  <si>
    <t>4169-20-0001</t>
  </si>
  <si>
    <t>RECUPERACIÓN DE CRÉDITOS FISCALES</t>
  </si>
  <si>
    <t>4169-20-0002</t>
  </si>
  <si>
    <t>RECUPERACIÓN POR DAÑOS</t>
  </si>
  <si>
    <t>4169-20-0003</t>
  </si>
  <si>
    <t>APORTACIÓN PARA UBR</t>
  </si>
  <si>
    <t>4169-20-0004</t>
  </si>
  <si>
    <t>LOSETA PARA CRIPTAS</t>
  </si>
  <si>
    <t>4170</t>
  </si>
  <si>
    <t>INGRESOS POR VENTA DE BIENES Y PRESTACIÓN DE SERVICIOS</t>
  </si>
  <si>
    <r>
      <rPr>
        <b/>
        <sz val="9"/>
        <color rgb="FF002060"/>
        <rFont val="Calibri"/>
      </rPr>
      <t xml:space="preserve">&gt;&gt;&gt; PARA EL SISTEMA DE AGUA DESCENTRALIZADO &gt; CUANDO LAS CUOTAS </t>
    </r>
    <r>
      <rPr>
        <b/>
        <u/>
        <sz val="10"/>
        <color rgb="FF002060"/>
        <rFont val="Calibri"/>
      </rPr>
      <t>NO</t>
    </r>
    <r>
      <rPr>
        <b/>
        <u/>
        <sz val="9"/>
        <color rgb="FF002060"/>
        <rFont val="Calibri"/>
      </rPr>
      <t xml:space="preserve"> ESTÉN CONSIDERADAS EN LEY DE INGRESOS</t>
    </r>
    <r>
      <rPr>
        <b/>
        <sz val="9"/>
        <color rgb="FF002060"/>
        <rFont val="Calibri"/>
      </rPr>
      <t>, Y SÓLO ESTÉN APROBADAS POR EL CONSEJO MUNICIPAL DE AGUA POTABLE.</t>
    </r>
  </si>
  <si>
    <t>4171</t>
  </si>
  <si>
    <t>INGRESOS POR VENTA DE BIENES Y PRESTACIÓN DE SERVICIOS DE INSTITUCIONES PÚBLICAS DE SEGURIDAD SOCIAL</t>
  </si>
  <si>
    <t>INGRESOS POR VENTA DE BIENES Y PRESTACIÓN DE SERVICIOS DE EMPRESAS PRODUCTIVAS DEL ESTADO</t>
  </si>
  <si>
    <t>4173</t>
  </si>
  <si>
    <t>INGRESOS POR VENTA DE BIENES Y PRESTACIÓN DE SERVICIOS DE ENTIDADES PARAESTATALES Y FIDEICOMISOS NO EMPRESARIALES Y NO FINANCIEROS</t>
  </si>
  <si>
    <t xml:space="preserve"> SÓLO APLICA PARA SMAP </t>
  </si>
  <si>
    <t>73-01</t>
  </si>
  <si>
    <t>4173-1</t>
  </si>
  <si>
    <t>AGUA POTABLE - VENTA DE BIENES</t>
  </si>
  <si>
    <t>VENTA DE BIENES Y SERVICIOS DEL SISTEMA DE AGUA POTABLE</t>
  </si>
  <si>
    <t>4173-1-01</t>
  </si>
  <si>
    <t>4173-1-01-01</t>
  </si>
  <si>
    <t>4173-1-01-02</t>
  </si>
  <si>
    <t>4173-1-01-03</t>
  </si>
  <si>
    <t>4173-1-02</t>
  </si>
  <si>
    <t>DRENAJE Y ALCANTARILLADO - VENTA DE BIENES</t>
  </si>
  <si>
    <t>4173-1-02-01</t>
  </si>
  <si>
    <t>4173-1-03</t>
  </si>
  <si>
    <t>PLANTA PURIFICADORA - VENTA DE BIENES</t>
  </si>
  <si>
    <t>4173-1-03-01</t>
  </si>
  <si>
    <t>AGUA EMBOTELLADA</t>
  </si>
  <si>
    <t>4173-1-03-02</t>
  </si>
  <si>
    <t>HIELO</t>
  </si>
  <si>
    <t>4173-1-03-03</t>
  </si>
  <si>
    <t>GARRAFONES</t>
  </si>
  <si>
    <t>73-02</t>
  </si>
  <si>
    <t>4173-2</t>
  </si>
  <si>
    <t>AGUA POTABLE - SERVICIOS</t>
  </si>
  <si>
    <t>4173-2-01</t>
  </si>
  <si>
    <t>4173-2-01-01</t>
  </si>
  <si>
    <t>4173-2-01-02</t>
  </si>
  <si>
    <t>4173-2-01-03</t>
  </si>
  <si>
    <t>4173-2-01-04</t>
  </si>
  <si>
    <t>4173-2-01-05</t>
  </si>
  <si>
    <t>4173-2-01-06</t>
  </si>
  <si>
    <t>4173-2-01-07</t>
  </si>
  <si>
    <t>4173-2-01-08</t>
  </si>
  <si>
    <t>4173-2-01-09</t>
  </si>
  <si>
    <t>4173-2-01-10</t>
  </si>
  <si>
    <t>4173-2-01-11</t>
  </si>
  <si>
    <t>4173-2-01-12</t>
  </si>
  <si>
    <t>EXTRACCIÓN</t>
  </si>
  <si>
    <t>4173-2-01-13</t>
  </si>
  <si>
    <t>4173-2-01-14</t>
  </si>
  <si>
    <t>4173-2-01-15</t>
  </si>
  <si>
    <t>4173-2-01-16</t>
  </si>
  <si>
    <t>MULTAS ADMINISTRATIVAS</t>
  </si>
  <si>
    <t>4173-2-01-17</t>
  </si>
  <si>
    <t>4173-2-01-18</t>
  </si>
  <si>
    <t>GASTOS DE COBRANZA</t>
  </si>
  <si>
    <t>4173-2-01-19</t>
  </si>
  <si>
    <t>4173-2-01-20</t>
  </si>
  <si>
    <t>4173-2-01-21</t>
  </si>
  <si>
    <t>4173-2-02</t>
  </si>
  <si>
    <t>DRENAJE Y ALCANTARILLADO - SERVICIOS</t>
  </si>
  <si>
    <t>4173-2-02-01</t>
  </si>
  <si>
    <t>4173-2-02-02</t>
  </si>
  <si>
    <t>4173-2-02-03</t>
  </si>
  <si>
    <t>4173-2-03</t>
  </si>
  <si>
    <t>SANEAMIENTO - SERVICIOS</t>
  </si>
  <si>
    <t>4173-2-03-01</t>
  </si>
  <si>
    <t>4173-2-04</t>
  </si>
  <si>
    <t>PLANTA PURIFICADORA - SERVICIOS</t>
  </si>
  <si>
    <t>4173-2-04-01</t>
  </si>
  <si>
    <t>GARRAFON</t>
  </si>
  <si>
    <t>4173-3</t>
  </si>
  <si>
    <t>JIORESA - SERVICIOS</t>
  </si>
  <si>
    <t>VENTA DE BIENES Y SERVICIOS DE LA JIORESA</t>
  </si>
  <si>
    <t>4173-3-01</t>
  </si>
  <si>
    <t>4173-3-01-01</t>
  </si>
  <si>
    <t>MUNICIPIO XXX</t>
  </si>
  <si>
    <t>4173-3-02</t>
  </si>
  <si>
    <t>EXPEDICIÓN DE CONSTANCIAS</t>
  </si>
  <si>
    <t>4173-3-02-01</t>
  </si>
  <si>
    <t>XXXX</t>
  </si>
  <si>
    <t>4200</t>
  </si>
  <si>
    <t>PARTICIPACIONES, APORTACIONES, CONVENIOS, INCENTIVOS DERIVADOS DE LA COLABORACIÓN FISCAL Y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</si>
  <si>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</si>
  <si>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</si>
  <si>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</si>
  <si>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</si>
  <si>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 xml:space="preserve">PARTICIPACIONES </t>
  </si>
  <si>
    <t>4211-01</t>
  </si>
  <si>
    <t>FONDO ÚNICO</t>
  </si>
  <si>
    <t>4211-01-0001</t>
  </si>
  <si>
    <t>FONDO GENERAL</t>
  </si>
  <si>
    <t>4211-01-0002</t>
  </si>
  <si>
    <t xml:space="preserve">FONDO DE FOMENTO MUNICIPAL </t>
  </si>
  <si>
    <t>4211-01-0002-01</t>
  </si>
  <si>
    <t>4211-01-0002-02</t>
  </si>
  <si>
    <t>FONDO DE FOMENTO MUNICIPAL (PREDIAL)*</t>
  </si>
  <si>
    <t>4211-01-0003</t>
  </si>
  <si>
    <t xml:space="preserve">IMPUESTO ESPECIAL SOBRE PRODUCCIÓN Y SERVICIOS </t>
  </si>
  <si>
    <t>4211-01-0004</t>
  </si>
  <si>
    <t>IMPUESTO SOBRE AUTOMÓVILES NUEVOS</t>
  </si>
  <si>
    <t>4211-01-0005</t>
  </si>
  <si>
    <t>FONDO DE FISCALIZACIÓN Y RECAUDACIÓN</t>
  </si>
  <si>
    <t>4211-01-0006</t>
  </si>
  <si>
    <t>FONDO COMPENSACIÓN 10 ENTIDADES</t>
  </si>
  <si>
    <t>4211-01-0007</t>
  </si>
  <si>
    <t>9/11 DEL IEPS S/ VENTAS DE DIESEL Y GASOLINAS</t>
  </si>
  <si>
    <t>4211-01-0008</t>
  </si>
  <si>
    <t>FONDO DE COMPENSACIÓN DEL ISAN</t>
  </si>
  <si>
    <t>4211-01-0009</t>
  </si>
  <si>
    <t xml:space="preserve">FONDO DEL IMPUESTO SOBRE LA RENTA </t>
  </si>
  <si>
    <t>4211-02</t>
  </si>
  <si>
    <t>FONDO DE ESTABILIZACIÓN DE LOS INGRESOS DE LAS ENTIDADES FEDERATIVAS  (FEIEF)</t>
  </si>
  <si>
    <t>4211-02-0001</t>
  </si>
  <si>
    <t>4211-02-0002</t>
  </si>
  <si>
    <t>4211-02-0003</t>
  </si>
  <si>
    <t>FONDO DE FISCALIZACIÓN</t>
  </si>
  <si>
    <t>4211-03</t>
  </si>
  <si>
    <t xml:space="preserve">FONDO DE ESTABILIZACIÓN FINANCIERA </t>
  </si>
  <si>
    <t>4211-03-0001</t>
  </si>
  <si>
    <t>4211-03-0002</t>
  </si>
  <si>
    <t>4211-03-0003</t>
  </si>
  <si>
    <t>4211-03-0004</t>
  </si>
  <si>
    <t>4211-03-0005</t>
  </si>
  <si>
    <t>4211-04</t>
  </si>
  <si>
    <t>IMPUESTO SOBRE NÓMINA</t>
  </si>
  <si>
    <t>4211-04-0001</t>
  </si>
  <si>
    <t>4212</t>
  </si>
  <si>
    <t>APORTACIONES</t>
  </si>
  <si>
    <t>4212-01</t>
  </si>
  <si>
    <t>FONDO DE INFRAESTRUCTURA SOCIAL MUNICIPAL (FIII)</t>
  </si>
  <si>
    <t>4212-01-0001</t>
  </si>
  <si>
    <t xml:space="preserve">FONDO III </t>
  </si>
  <si>
    <t xml:space="preserve">RECURSOS ETIQUETADOS </t>
  </si>
  <si>
    <t>4212-01-0002</t>
  </si>
  <si>
    <t>RENDIMIENTOS FINANCIEROS (FIII)</t>
  </si>
  <si>
    <t>FONDO III (ejercicio----)</t>
  </si>
  <si>
    <t>4212-02</t>
  </si>
  <si>
    <t>FONDO DE APORTACIONES PARA EL FORTALECIMINETO DE LOS MUNICIPIOS (F IV)</t>
  </si>
  <si>
    <t>4212-02-0001</t>
  </si>
  <si>
    <t xml:space="preserve">FONDO IV </t>
  </si>
  <si>
    <t>4212-02-0002</t>
  </si>
  <si>
    <t>RENDIMIENTOS FINANCIEROS (FIV)</t>
  </si>
  <si>
    <t>FONDO IV  (ejercicio----)</t>
  </si>
  <si>
    <t>4213</t>
  </si>
  <si>
    <t>CONVENIOS</t>
  </si>
  <si>
    <t>4213-1</t>
  </si>
  <si>
    <t>CONVENIOS DE LIBRE DISPOSICIÓN</t>
  </si>
  <si>
    <t>4213-1-01</t>
  </si>
  <si>
    <t xml:space="preserve">MARIANA TRINITARIA </t>
  </si>
  <si>
    <t>MARIANA TRINITARIA</t>
  </si>
  <si>
    <t>4213-1-02</t>
  </si>
  <si>
    <t>APOYOS EXTRAORDIANRIOS</t>
  </si>
  <si>
    <t>APOYOS EXTRAORDINARIOS</t>
  </si>
  <si>
    <t>4213-2</t>
  </si>
  <si>
    <t>CONVENIOS ETIQUETADOS</t>
  </si>
  <si>
    <t>4213-08</t>
  </si>
  <si>
    <t>4213-2-01</t>
  </si>
  <si>
    <t>PROGRAMA DE FORTALECIMIENTO A LA TRASVERSALIDAD DE LA PERSPECTIVA DE GENERO</t>
  </si>
  <si>
    <t>4213-10</t>
  </si>
  <si>
    <t>4213-2-02</t>
  </si>
  <si>
    <t>BRIGADAS RUALES DE INCENDIOS FORESTALES</t>
  </si>
  <si>
    <t>4213-14</t>
  </si>
  <si>
    <t>4213-2-03</t>
  </si>
  <si>
    <t>PRODERMAGICO (Programa y Desarrollo Regional Turistico Sustentable y Pueblos Mágicos)</t>
  </si>
  <si>
    <t>4213-30</t>
  </si>
  <si>
    <t>4213-2-04</t>
  </si>
  <si>
    <t>PRODDER (Programa de Devolución de Derechos - CNA)</t>
  </si>
  <si>
    <t>4213-31</t>
  </si>
  <si>
    <t>4213-2-05</t>
  </si>
  <si>
    <t>PROTAR  (Tratamiento de Aguas Residuales - CNA)</t>
  </si>
  <si>
    <t>4213-32</t>
  </si>
  <si>
    <t>4213-2-06</t>
  </si>
  <si>
    <t>PRODI (Programa de Desarrollo Integral - CNA)</t>
  </si>
  <si>
    <t>4213-36</t>
  </si>
  <si>
    <t>4213-2-07</t>
  </si>
  <si>
    <t>FISE (Fondo de Aportaciones para la Infraestructura Social Estatal )</t>
  </si>
  <si>
    <t>4213-37</t>
  </si>
  <si>
    <t>4213-2-08</t>
  </si>
  <si>
    <t>CONVENIOS DE DESARROLLO SOCIAL</t>
  </si>
  <si>
    <t>4213-38</t>
  </si>
  <si>
    <t>4213-2-09</t>
  </si>
  <si>
    <t>SINFRA - VIVIENDA</t>
  </si>
  <si>
    <t>4213-39</t>
  </si>
  <si>
    <t>4213-2-10</t>
  </si>
  <si>
    <t>SINFRA - CAMINOS</t>
  </si>
  <si>
    <t>4213-40</t>
  </si>
  <si>
    <t>4213-2-11</t>
  </si>
  <si>
    <t>SAMA -  AGUA Y ALCANTARILLADO</t>
  </si>
  <si>
    <t>4213-41</t>
  </si>
  <si>
    <t>4213-2-12</t>
  </si>
  <si>
    <t>SAMA - LUMINARIAS ECOLÓGICAS</t>
  </si>
  <si>
    <t>4213-43</t>
  </si>
  <si>
    <t>4213-2-13</t>
  </si>
  <si>
    <t>DOS POR UNO</t>
  </si>
  <si>
    <t>DOS POR UNO PARA MIGRANTES</t>
  </si>
  <si>
    <t>INCENTIVOS DERIVADOS DE LA COLABORACIÓN FISCAL</t>
  </si>
  <si>
    <t>INCENTIVOS DERIVADOS DE LA COLABORACIÓN</t>
  </si>
  <si>
    <t>4214-01</t>
  </si>
  <si>
    <t>FONDOS DISTINTOS DE APORTACIONES</t>
  </si>
  <si>
    <t>4215-01</t>
  </si>
  <si>
    <t>XX</t>
  </si>
  <si>
    <t>4220</t>
  </si>
  <si>
    <t>TRANSFERENCIAS, ASIGNACIONES, SUBSIDIOS Y SUBVENCIONES, Y PENSIONES Y JUBILACIONES</t>
  </si>
  <si>
    <t>4221</t>
  </si>
  <si>
    <t>TRANSFERENCIAS Y ASIGNACIONES</t>
  </si>
  <si>
    <t>4221-1</t>
  </si>
  <si>
    <t>TRANSFERENCIAS INTERNAS DE LIBRE DISPOSICIÓN</t>
  </si>
  <si>
    <t>4221-01</t>
  </si>
  <si>
    <t>4221-1-01</t>
  </si>
  <si>
    <t>TRANSFERENCIA POR SUBSIDIO MUNICIPAL</t>
  </si>
  <si>
    <t>SUBSIDIO DE LA TESORERIA MUNICIPAL AL SMAP</t>
  </si>
  <si>
    <t>ESTA SÓLO APLICA PARA SMAP</t>
  </si>
  <si>
    <t>4221-02</t>
  </si>
  <si>
    <t>4221-1-02</t>
  </si>
  <si>
    <t xml:space="preserve">REINTEGRO DEL IMPUESTO SOBRE LA RENTA </t>
  </si>
  <si>
    <t xml:space="preserve">ESTA SÓLO APLICA PARA SMAP </t>
  </si>
  <si>
    <t>4221-1-03</t>
  </si>
  <si>
    <t>4221-2</t>
  </si>
  <si>
    <t>TRANSFERENCIAS INTERNAS ETIQUETADAS</t>
  </si>
  <si>
    <t>4221-2-01</t>
  </si>
  <si>
    <t>x</t>
  </si>
  <si>
    <t>xx</t>
  </si>
  <si>
    <t>4223</t>
  </si>
  <si>
    <t>SUBSIDIOS Y SUBVENCIONES</t>
  </si>
  <si>
    <t>4223-1</t>
  </si>
  <si>
    <t>SUBSIDIOS Y SUBVENCIONES DE LIBRE DISPOSICIÓN</t>
  </si>
  <si>
    <t>4223-1-01</t>
  </si>
  <si>
    <t>4223-2</t>
  </si>
  <si>
    <t>SUBSIDIOS Y SUBVENCIONES ETIQUETADOS</t>
  </si>
  <si>
    <t>4223-2-01</t>
  </si>
  <si>
    <t>4300</t>
  </si>
  <si>
    <t>OTROS INGRESOS Y BENEFICIOS</t>
  </si>
  <si>
    <t>79-01</t>
  </si>
  <si>
    <t>INGRESOS FINANCIEROS</t>
  </si>
  <si>
    <t>INTERESES GANADOS DE TÍTULOS, VALORES Y DEMÁS INSTRUMENTOS FINANCIEROS</t>
  </si>
  <si>
    <t>4311-01</t>
  </si>
  <si>
    <t>79-02</t>
  </si>
  <si>
    <t>4390</t>
  </si>
  <si>
    <t>OTROS INGRESOS Y BENEFICIOS VARIOS</t>
  </si>
  <si>
    <t>4399</t>
  </si>
  <si>
    <t>4399-1</t>
  </si>
  <si>
    <t>DONACIONES EN ESPECIE</t>
  </si>
  <si>
    <t>4399-1-001</t>
  </si>
  <si>
    <t>4399-2</t>
  </si>
  <si>
    <t>ENAJENACIÓN DE BIENES PRIOPIEDAD DEL MUNICIPIO - INVENTARIADOS</t>
  </si>
  <si>
    <t>4399-2-001</t>
  </si>
  <si>
    <t>UTILIDAD POR VENTA DE BIENES MUEBLES</t>
  </si>
  <si>
    <t>4399-2-002</t>
  </si>
  <si>
    <t>UTILIDAD POR VENTA DE BIENES INMUEBLES</t>
  </si>
  <si>
    <t>Ingresos derivados de Financiamientos</t>
  </si>
  <si>
    <t>01-9999</t>
  </si>
  <si>
    <t>Endeudaminto Interno</t>
  </si>
  <si>
    <t>01-9999-1</t>
  </si>
  <si>
    <t>BANCA DE DESARROLLO</t>
  </si>
  <si>
    <t>01-9999-1-1</t>
  </si>
  <si>
    <t>BANOBRAS</t>
  </si>
  <si>
    <t xml:space="preserve">RECURSOS DERIVADOS DE FINANCIAMIENTO </t>
  </si>
  <si>
    <t>01-9999-1-2</t>
  </si>
  <si>
    <t>BANSEFI</t>
  </si>
  <si>
    <t>01-9999-1-3</t>
  </si>
  <si>
    <t>NAFIN</t>
  </si>
  <si>
    <t>01-9999-2</t>
  </si>
  <si>
    <t xml:space="preserve">BANCA COMERCIAL </t>
  </si>
  <si>
    <t>01-9999-2-1</t>
  </si>
  <si>
    <t xml:space="preserve">BANORTE </t>
  </si>
  <si>
    <t>BANORTE</t>
  </si>
  <si>
    <t>01-9999-2-2</t>
  </si>
  <si>
    <t xml:space="preserve">INTERACCIONES </t>
  </si>
  <si>
    <t>INTERACCIONES</t>
  </si>
  <si>
    <t>01-9999-3</t>
  </si>
  <si>
    <t>GOBIERNO DEL ESTADO</t>
  </si>
  <si>
    <t>01-9999-3-1</t>
  </si>
  <si>
    <t xml:space="preserve">SEFIN </t>
  </si>
  <si>
    <t>SEFIN</t>
  </si>
  <si>
    <t>CUENTA PARA AQUELLOS MUNICIPIOS QUE CELEBRARON CONVENIO CON LA SEFIN PARA EL COBRO DE PREDIAL</t>
  </si>
  <si>
    <t>INGRESOS DE LIBRE DISPOSICIÓN</t>
  </si>
  <si>
    <t>INGRESOS ETIQUETADOS</t>
  </si>
  <si>
    <t>INGRESOS DERIVADOS DE FINANCIAMIENTO</t>
  </si>
  <si>
    <t>Ingreso Estimado</t>
  </si>
  <si>
    <t>Iniciativa de Ley de Ingresos para el Ejercicio Fiscal 2024</t>
  </si>
  <si>
    <t>Total</t>
  </si>
  <si>
    <t>Ingresos y Otros Beneficios</t>
  </si>
  <si>
    <t>Ingresos de Gestión</t>
  </si>
  <si>
    <t>Impuestos</t>
  </si>
  <si>
    <t>Impuestos Sobre los Ingresos</t>
  </si>
  <si>
    <t>Sobre Juegos Permitidos</t>
  </si>
  <si>
    <t>Sobre Diversiones y Espectaculos Publicos</t>
  </si>
  <si>
    <t>Impuestos Sobre el Patrimonio</t>
  </si>
  <si>
    <t>Predial</t>
  </si>
  <si>
    <t>Impuestos Sobre la Producción, el Consumo y las Transacciones</t>
  </si>
  <si>
    <t>Sobre Adquisiciones de Bienes Inmuebles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</si>
  <si>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</si>
  <si>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</si>
  <si>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</si>
  <si>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Contribuciones de Mejoras</t>
  </si>
  <si>
    <t>Contribuciones de Mejoras por Obras Públicas</t>
  </si>
  <si>
    <t>Contribución de Mejoras no comprendidas en la Ley de Ingresos vigente, causados en ejercicios fiscales anteriores pendientes de liquidación o pago</t>
  </si>
  <si>
    <t>Derechos</t>
  </si>
  <si>
    <t>Derechos por el Uso, Goce, Aprovechamiento o Explotación de Bienes de Dominio Público</t>
  </si>
  <si>
    <t>Plazas y Mercados</t>
  </si>
  <si>
    <t>Espacios Para Servicio de Carga y Descarga</t>
  </si>
  <si>
    <t>Panteones</t>
  </si>
  <si>
    <t>Rastros y Servicios Conexos</t>
  </si>
  <si>
    <t>Canalización de Instalaciones en la Vía Pública</t>
  </si>
  <si>
    <t>Derechos por Prestación de Servicios</t>
  </si>
  <si>
    <t>Registro Civil</t>
  </si>
  <si>
    <t>Certificaciones y Legalizaciones</t>
  </si>
  <si>
    <t>Servicio de Limpia, Recolección, Traslado, Tratamiento  y Disposición Final  de Residuos Sólidos</t>
  </si>
  <si>
    <t>Servicio Público de Alumbrado</t>
  </si>
  <si>
    <t>Servicios Sobre Bienes Inmuebles</t>
  </si>
  <si>
    <t>Desarrollo Urbano</t>
  </si>
  <si>
    <t>Licencias de Construccion</t>
  </si>
  <si>
    <t>Bebidas Alcohólicas Superior a 10 Grados</t>
  </si>
  <si>
    <t>Bebidas Alcohol Etílico</t>
  </si>
  <si>
    <t>Bebidas Alcohólicas Inferior a 10 Grados</t>
  </si>
  <si>
    <t>Padrón Municipal de Comercio y Servicios</t>
  </si>
  <si>
    <t>Padrón de Proveedores y Contratistas</t>
  </si>
  <si>
    <t>Protección Civil</t>
  </si>
  <si>
    <t>Ecología y Medio Ambiente</t>
  </si>
  <si>
    <t>Agua Potable</t>
  </si>
  <si>
    <t>Accesorios de Derechos</t>
  </si>
  <si>
    <t>Derechos no comprendidos en la Ley de Ingresos vigente, causados en ejercicios fiscales anteriores pendientes de liquidación o pago</t>
  </si>
  <si>
    <t>Otros Derechos</t>
  </si>
  <si>
    <t>Permisos para festejos</t>
  </si>
  <si>
    <t>Permisos para cierre de calle</t>
  </si>
  <si>
    <t>Fierro de herrar</t>
  </si>
  <si>
    <t>Renovación de fierro de herrar</t>
  </si>
  <si>
    <t>Modificación de fierro de herrar</t>
  </si>
  <si>
    <t>Señal de sangre</t>
  </si>
  <si>
    <t>Anuncios y Propaganda</t>
  </si>
  <si>
    <t>Productos</t>
  </si>
  <si>
    <t>Arrendamiento</t>
  </si>
  <si>
    <t>Uso de Bienes</t>
  </si>
  <si>
    <t>Alberca Olímpica</t>
  </si>
  <si>
    <t>Otros Productos</t>
  </si>
  <si>
    <t>Rendimientos Financieros de Cuentas Bancarias</t>
  </si>
  <si>
    <t>Productos no comprendidos en la Ley de Ingresos vigente, causados en ejercicios fiscales anteriores pendientes de liquidación o pago</t>
  </si>
  <si>
    <t>Aprovechamientos</t>
  </si>
  <si>
    <t>Multas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</si>
  <si>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</si>
  <si>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</si>
  <si>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</si>
  <si>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festividad</t>
  </si>
  <si>
    <t>Indemnizaciones</t>
  </si>
  <si>
    <t>Reintegros</t>
  </si>
  <si>
    <t>Relaciones Exteriores</t>
  </si>
  <si>
    <t>Medidores</t>
  </si>
  <si>
    <t>Planta Purificadora-Agua</t>
  </si>
  <si>
    <t>Materiales Pétreos</t>
  </si>
  <si>
    <t>Suministro de agua PIPA</t>
  </si>
  <si>
    <t>Servicio de traslado de personas</t>
  </si>
  <si>
    <t>Construcción de gaveta</t>
  </si>
  <si>
    <t>Construcción monumento ladrillo o concreto</t>
  </si>
  <si>
    <t>Construcción monumento cantera</t>
  </si>
  <si>
    <t>Construcción monumento de granito</t>
  </si>
  <si>
    <t>Construcción monumento mat. no esp</t>
  </si>
  <si>
    <t>Aportación de Beneficiarios</t>
  </si>
  <si>
    <t>Centro de Control Canino</t>
  </si>
  <si>
    <t>Seguridad Pública</t>
  </si>
  <si>
    <t>Cuotas de Recuperación - Programas DIF Estatal</t>
  </si>
  <si>
    <t>Cuotas de Recuperación - Programas LICONSA</t>
  </si>
  <si>
    <t>Cuotas de Recuperación - Cocina Popular</t>
  </si>
  <si>
    <t>Cuotas de Recuperación - Servicios / Cursos</t>
  </si>
  <si>
    <t>Casa de Cultura - Servicios / Cursos</t>
  </si>
  <si>
    <t>Otros</t>
  </si>
  <si>
    <t>Ingresos por Venta de Bienes y Prestación de Servicios</t>
  </si>
  <si>
    <t>Ingresos por Venta de Bienes y Pretación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</si>
  <si>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</si>
  <si>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</si>
  <si>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Agua Potable-Venta de Bienes</t>
  </si>
  <si>
    <t>Drenaje y Alcantarillado-Venta de Bienes</t>
  </si>
  <si>
    <t>Planta Purificadora-Venta de Bienes</t>
  </si>
  <si>
    <t>Agua Potable-Servicios</t>
  </si>
  <si>
    <t>Drenaje y Alcantarillado-Servicios</t>
  </si>
  <si>
    <t>Saneamiento-Servicios</t>
  </si>
  <si>
    <t>Planta Purificadora-Servicios</t>
  </si>
  <si>
    <t>JIORESA-Servicios</t>
  </si>
  <si>
    <t>Uso de Relleno Sanitario</t>
  </si>
  <si>
    <t>Expedición de Constancias</t>
  </si>
  <si>
    <t>Participaciones , Aportaciones, Convenios, Incentivos derivados de la Colaboración Fiscal y Fondos Distintos de Aportaciones, Transferencias, Asignaciones, Subsidios y Subvenciones, y Pensiones y Jubilcaciones</t>
  </si>
  <si>
    <t>Participaciones, Aportaciones, Convenios, Incentivos Derivados de la Colaboración Fiscal y Fondos distintos de Aportaciones</t>
  </si>
  <si>
    <t>Participaciones</t>
  </si>
  <si>
    <t>Fondo Único</t>
  </si>
  <si>
    <t>Fondo de Estabilización de los Ingresos de las Entidades Federativas (FEIEF)</t>
  </si>
  <si>
    <t>Fondo de Estabilización Financiera</t>
  </si>
  <si>
    <t>Impuesto sobre Nómina</t>
  </si>
  <si>
    <t xml:space="preserve">Aportaciones </t>
  </si>
  <si>
    <t>Convenios</t>
  </si>
  <si>
    <t>Convenios de Libre Disposición</t>
  </si>
  <si>
    <t>Convenios Etiquetados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</si>
  <si>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</si>
  <si>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</si>
  <si>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</si>
  <si>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</si>
  <si>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Internas de Libre Disposición</t>
  </si>
  <si>
    <t>Transferencias Internas Etiquetadas</t>
  </si>
  <si>
    <t>Subsidios y Subvenciones</t>
  </si>
  <si>
    <t>Subsidios y Subnvenciones de Libre Disposición</t>
  </si>
  <si>
    <t>Subsidios y Subnvenciones Etiquetados</t>
  </si>
  <si>
    <t>Otros Ingresos y Beneficios</t>
  </si>
  <si>
    <t>Ingresos Financieros</t>
  </si>
  <si>
    <t>Otros Ingresos y Beneficios varios</t>
  </si>
  <si>
    <t>Ingresos Derivados de Financiamientos</t>
  </si>
  <si>
    <t>Endeudamiento Interno</t>
  </si>
  <si>
    <t>Banca de Desarrollo</t>
  </si>
  <si>
    <t>Banca Comercial</t>
  </si>
  <si>
    <t>Gobierno del Estado</t>
  </si>
  <si>
    <t xml:space="preserve">NOTA: DEBE PRESENTARSE DEBIDAMENTE SIGNADO Y SELLADO </t>
  </si>
  <si>
    <t>7A</t>
  </si>
  <si>
    <t>Proyecciones de Ingresos - LDF</t>
  </si>
  <si>
    <t>(PESOS)</t>
  </si>
  <si>
    <t>(CIFRAS NOMINALES)</t>
  </si>
  <si>
    <t xml:space="preserve">Concepto </t>
  </si>
  <si>
    <t>Año en Cuestión (de iniciativa de Ley) 
Año 2024</t>
  </si>
  <si>
    <t>Año
2025</t>
  </si>
  <si>
    <t>Año
2026</t>
  </si>
  <si>
    <t>Año
2027</t>
  </si>
  <si>
    <r>
      <rPr>
        <sz val="10"/>
        <color rgb="FF000000"/>
        <rFont val="Arial"/>
      </rPr>
      <t>1. </t>
    </r>
    <r>
      <rPr>
        <b/>
        <sz val="10"/>
        <color rgb="FF000000"/>
        <rFont val="Arial"/>
      </rPr>
      <t>Ingresos de Libre Disposición (1=A+B+C+D+E+F+G+H+I+J+K+L)</t>
    </r>
  </si>
  <si>
    <t>A.  Impuestos</t>
  </si>
  <si>
    <t>B.  Cuotas y Aportaciones de Seguridad Social</t>
  </si>
  <si>
    <t>C.  Contribuciones de Mejoras</t>
  </si>
  <si>
    <t>D.  Derechos</t>
  </si>
  <si>
    <t>E.  Productos</t>
  </si>
  <si>
    <t>F.  Aprovechamientos</t>
  </si>
  <si>
    <t>G.  Ingresos por Ventas de Bienes y Prestación de  Servicios</t>
  </si>
  <si>
    <t>H.  Participaciones</t>
  </si>
  <si>
    <t>I.   Incentivos Derivados de la Colaboración Fiscal</t>
  </si>
  <si>
    <t>J.   Transferencia y Asignaciones</t>
  </si>
  <si>
    <t>K.  Convenios</t>
  </si>
  <si>
    <t>L.  Otros Ingresos de Libre Disposición</t>
  </si>
  <si>
    <r>
      <rPr>
        <sz val="10"/>
        <color rgb="FF000000"/>
        <rFont val="Arial"/>
      </rPr>
      <t>2. </t>
    </r>
    <r>
      <rPr>
        <b/>
        <sz val="10"/>
        <color rgb="FF000000"/>
        <rFont val="Arial"/>
      </rPr>
      <t>Transferencias Federales Etiquetadas (2=A+B+C+D+E)</t>
    </r>
  </si>
  <si>
    <t>A.  Aportaciones</t>
  </si>
  <si>
    <t>B.  Convenios</t>
  </si>
  <si>
    <t>C.  Fondos Distintos de Aportaciones</t>
  </si>
  <si>
    <t>D. Transferencias, Subsidios y Subvenciones, y Pensiones, y Jubilaciones</t>
  </si>
  <si>
    <t>E.  Otras Transferencias Federales Etiquetadas</t>
  </si>
  <si>
    <r>
      <rPr>
        <sz val="10"/>
        <color rgb="FF000000"/>
        <rFont val="Arial"/>
      </rPr>
      <t>3. </t>
    </r>
    <r>
      <rPr>
        <b/>
        <sz val="10"/>
        <color rgb="FF000000"/>
        <rFont val="Arial"/>
      </rPr>
      <t>Ingresos Derivados de Financiamientos (3=A)</t>
    </r>
  </si>
  <si>
    <t>A. Ingresos Derivados de Financiamientos</t>
  </si>
  <si>
    <r>
      <rPr>
        <sz val="10"/>
        <color rgb="FF000000"/>
        <rFont val="Arial"/>
      </rPr>
      <t>4. </t>
    </r>
    <r>
      <rPr>
        <b/>
        <sz val="10"/>
        <color rgb="FF000000"/>
        <rFont val="Arial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</si>
  <si>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</si>
  <si>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</si>
  <si>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</si>
  <si>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</si>
  <si>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*Según CRITERIOS para la elaboración y presentación homogénea de la información financiera y de los formatos a que hace referencia la Ley de Disciplina Financiera de las Entidades Federativas y los Municipios, publicados el 11 de octubre de 2016  en el Diario Oficial de la Federación.</t>
  </si>
  <si>
    <r>
      <rPr>
        <b/>
        <sz val="11"/>
        <color theme="1"/>
        <rFont val="Calibri"/>
      </rPr>
      <t>NOTA: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Los resultados deberán abarcar para el caso de los Municipios con población mayor o igual a 200,000 habitantes un periodo de tres años, adicional al Año del Ejercicio Vigente; y para los Municipios con población menor a 200,000 habitantes abarcará un año adicional al Año del Ejercicio Vigente,  de conformidad con el artículo 5 fracción II, 18 Fracciones I y IV párrafo segundo de la Ley de Disciplina Financiera de las Entidades Federativas y los Municipios, artículo 15 fracciones V y VII y último párrafo, de la Ley de Austeridad, Disciplina y Responsabilidad Financiera del Estado de Zacatecas y sus Municipios.</t>
    </r>
  </si>
  <si>
    <t>7C</t>
  </si>
  <si>
    <t>Resultados de Ingresos - LDF</t>
  </si>
  <si>
    <t>Año
2021</t>
  </si>
  <si>
    <t>Año
2022</t>
  </si>
  <si>
    <t>Año
2023</t>
  </si>
  <si>
    <r>
      <rPr>
        <sz val="10"/>
        <color rgb="FF000000"/>
        <rFont val="Arial"/>
      </rPr>
      <t>1. </t>
    </r>
    <r>
      <rPr>
        <b/>
        <sz val="10"/>
        <color rgb="FF000000"/>
        <rFont val="Arial"/>
      </rPr>
      <t>Ingresos de Libre Disposición (1=A+B+C+D+E+F+G+H+I+J+K+L)</t>
    </r>
  </si>
  <si>
    <r>
      <rPr>
        <sz val="10"/>
        <color rgb="FF000000"/>
        <rFont val="Arial"/>
      </rPr>
      <t>2. </t>
    </r>
    <r>
      <rPr>
        <b/>
        <sz val="10"/>
        <color rgb="FF000000"/>
        <rFont val="Arial"/>
      </rPr>
      <t>Transferencias Federales Etiquetadas (2=A+B+C+D+E)</t>
    </r>
  </si>
  <si>
    <r>
      <rPr>
        <sz val="10"/>
        <color rgb="FF000000"/>
        <rFont val="Arial"/>
      </rPr>
      <t>3. </t>
    </r>
    <r>
      <rPr>
        <b/>
        <sz val="10"/>
        <color rgb="FF000000"/>
        <rFont val="Arial"/>
      </rPr>
      <t>Ingresos Derivados de Financiamientos (3=A)</t>
    </r>
  </si>
  <si>
    <r>
      <rPr>
        <sz val="10"/>
        <color rgb="FF000000"/>
        <rFont val="Arial"/>
      </rPr>
      <t>4. </t>
    </r>
    <r>
      <rPr>
        <b/>
        <sz val="10"/>
        <color rgb="FF000000"/>
        <rFont val="Arial"/>
      </rPr>
      <t>Total de Ingresos Proyectados (4=1+2+3)</t>
    </r>
  </si>
  <si>
    <r>
      <rPr>
        <b/>
        <sz val="11"/>
        <color theme="1"/>
        <rFont val="Calibri"/>
      </rPr>
      <t>NOTA:</t>
    </r>
    <r>
      <rPr>
        <sz val="11"/>
        <color theme="1"/>
        <rFont val="Calibri"/>
      </rPr>
      <t xml:space="preserve">
</t>
    </r>
    <r>
      <rPr>
        <b/>
        <sz val="11"/>
        <color theme="1"/>
        <rFont val="Calibri"/>
      </rPr>
      <t>Los resultados deberán abarcar para el caso de los Municipios con población mayor o igual a 200,000 habitantes un periodo de tres años, adicional al Año del Ejercicio Vigente; y para los Municipios con población menor a 200,000 habitantes abarcará un año adicional al Año del Ejercicio Vigente,  de conformidad con el artículo 5 fracción II, 18 Fracciones I y IV párrafo segundo de la Ley de Disciplina Financiera de las Entidades Federativas y los Municipios, artículo 15 fracciones V y VII y último párrafo, de la Ley de Austeridad, Disciplina y Responsabilidad Financiera del Estado de Zacatecas y sus Municipios.</t>
    </r>
  </si>
  <si>
    <r>
      <rPr>
        <b/>
        <u/>
        <sz val="12"/>
        <color theme="1"/>
        <rFont val="Gill Sans"/>
      </rPr>
      <t xml:space="preserve">FUENTES DE FINANCIAMIENTO 
</t>
    </r>
    <r>
      <rPr>
        <b/>
        <u/>
        <sz val="11"/>
        <color theme="1"/>
        <rFont val="Gill Sans MT"/>
      </rPr>
      <t>SEGÚN PRESUPUESTO DE INGRESOS 2024</t>
    </r>
  </si>
  <si>
    <t>NOMBRE</t>
  </si>
  <si>
    <t>RECAUDACIÓN SISTEMA DE AGUA POTABLE</t>
  </si>
  <si>
    <t>FONDO III - EJERCICIO ACTUAL (AÑO)</t>
  </si>
  <si>
    <t>FONDO IV - EJERCICIO ACTUAL (AÑO)</t>
  </si>
  <si>
    <t>FONDO III - RECURSOS DE EJERCICIOS ANTERIORES (AÑO)</t>
  </si>
  <si>
    <t>FONDO IV - RECURSOS DE EJERCICIOS ANTERIORES (AÑO)</t>
  </si>
  <si>
    <t>(NOMBRE DEL PROGRAMA) RECURSOS DE EJERCICIOS ANTERIORES (AÑO)</t>
  </si>
  <si>
    <t>PRODERMAGICO (Programa Y Desarrollo Regional Turistico Sustentable Y Pueblos Mágicos)</t>
  </si>
  <si>
    <t xml:space="preserve">FONDOS INTERNACIONALES </t>
  </si>
  <si>
    <t>APORTACIÓN DE BENEFICIARIOS (PROGRAMAS)</t>
  </si>
  <si>
    <t>TOTAL FUENTE DE FINANCIAMIENTO / INGRESO</t>
  </si>
  <si>
    <t xml:space="preserve">1. ESTE TOTAL SE DEBERÁ COTEJAR CON EL TOTAL DEL INGRESO PRESUPUESTADO </t>
  </si>
  <si>
    <t xml:space="preserve">2. CON LOS TOTALES POR CADA FUENTE DE FINANCIAMIENTO, DEBERÁ PRESUPUESTAR LA APLICACIÓN DEL GASTO EN SU PRESUPUESTO DE EGRESOS </t>
  </si>
  <si>
    <t xml:space="preserve">TABLAS: Artículo 7 - Presupuesto de Egresos </t>
  </si>
  <si>
    <t xml:space="preserve">INGRESOS ESTIMADOS </t>
  </si>
  <si>
    <t xml:space="preserve">IMPORTE </t>
  </si>
  <si>
    <t>Contribuciones de mejoras</t>
  </si>
  <si>
    <t>Ingresos por ventas de bienes y prestación de servicios</t>
  </si>
  <si>
    <t>Incentivos Derivados de la Colaboración Fiscal</t>
  </si>
  <si>
    <t>Transferencias, Asignaciones, Subsidios y Subvenciones, Pensiones y Jubilaciones</t>
  </si>
  <si>
    <t>Remanentes Bancarios</t>
  </si>
  <si>
    <t>(Especificar Tipo de Recurso, ejm: Fondo IV 2023)</t>
  </si>
  <si>
    <t>Indicar Importe de Remanentes aplicados en Presupuesto de Egresos</t>
  </si>
  <si>
    <t>(Especificar Tipo de Recurso, ejm: FISE 2023)</t>
  </si>
  <si>
    <t>Cotejar que este importe sea igual al de el Presupuesto de Egresos</t>
  </si>
  <si>
    <t>&gt; SÓLO SI SON BIENES NO INVENTARIADOS ****ESTABA EN LA 4151****</t>
  </si>
  <si>
    <t>anteriormente considerados en 4161</t>
  </si>
  <si>
    <t xml:space="preserve">TABLA: Anexo 1 - Presupuesto de Egresos </t>
  </si>
  <si>
    <t>Presupuesto de Ingresos 
para el Ejercicio Fiscal 2024</t>
  </si>
  <si>
    <t>TOTAL DE INGRESOS Y OTROS BENEFICIOS</t>
  </si>
  <si>
    <t>1.1.1</t>
  </si>
  <si>
    <t>1.1.2</t>
  </si>
  <si>
    <t>1.2.1</t>
  </si>
  <si>
    <t>1.3.1</t>
  </si>
  <si>
    <t>IMPUESTOS NO COMPRENDIDOS EN LA LEY DE INGRESOS VIGENTE, CAUSADOS EN EJERCICIO FISCALES ANTERIORES PENDIENTES DE LIQUIDACIÓN O PAGO</t>
  </si>
  <si>
    <t>CONTRIBUCIONES DE MEJORAS NO COMPRENDIDAS EN LA LEY DE INGRESOS VIGENTE, CAUSADOS EN EJERCICIO FISCALES ANTERIORES PENDIENTES DE LIQUIDACIÓN O PAGO</t>
  </si>
  <si>
    <t>4.1.1</t>
  </si>
  <si>
    <t>4.1.2</t>
  </si>
  <si>
    <t>4.1.3</t>
  </si>
  <si>
    <t>4.1.4</t>
  </si>
  <si>
    <t>4.1.5</t>
  </si>
  <si>
    <t>4.3.1</t>
  </si>
  <si>
    <t>4.3.2</t>
  </si>
  <si>
    <t>4.3.3</t>
  </si>
  <si>
    <t>4.3.4</t>
  </si>
  <si>
    <t>4.3.5</t>
  </si>
  <si>
    <t>4.3.6</t>
  </si>
  <si>
    <t>SERVICIO PUBLICO DE ALUMBRADO</t>
  </si>
  <si>
    <t>4.3.7</t>
  </si>
  <si>
    <t>4.3.8</t>
  </si>
  <si>
    <t>4.3.9</t>
  </si>
  <si>
    <t>LICENCIAS DE CONSTRUCCION</t>
  </si>
  <si>
    <t>4.3.10</t>
  </si>
  <si>
    <t>BEBIDAS ALCOHOLICAS SUPERIOR A 10 GRADOS</t>
  </si>
  <si>
    <t>4.3.11</t>
  </si>
  <si>
    <t>4.3.12</t>
  </si>
  <si>
    <t>BEBIDAS ALCOHOLICAS INFERIOR A 10 GRADOS</t>
  </si>
  <si>
    <t>4.3.13</t>
  </si>
  <si>
    <t>4.3.14</t>
  </si>
  <si>
    <t>4.3.15</t>
  </si>
  <si>
    <t>4.3.16</t>
  </si>
  <si>
    <t>4.3.17</t>
  </si>
  <si>
    <t>DERECHOS NO COMPRENDIDOS EN LA LEY DE INGRESOS VIGENTE, CAUSADOS EN EJERCICIO FISCALES ANTERIORES PENDIENTES DE LIQUIDACIÓN O PAGO</t>
  </si>
  <si>
    <t>4.4.1</t>
  </si>
  <si>
    <t>4.4.2</t>
  </si>
  <si>
    <t>4.4.3</t>
  </si>
  <si>
    <t>4.4.4</t>
  </si>
  <si>
    <t>4.4.5</t>
  </si>
  <si>
    <t>4.4.6</t>
  </si>
  <si>
    <t>4.4.7</t>
  </si>
  <si>
    <t>5.1.1</t>
  </si>
  <si>
    <t>5.1.2</t>
  </si>
  <si>
    <t>5.1.3</t>
  </si>
  <si>
    <t>5.1.4</t>
  </si>
  <si>
    <t>5.1.5</t>
  </si>
  <si>
    <t>PRODUCTOS NO COMPRENDIDOS EN LA LEY DE INGRESOS VIGENTE, CAUSADOS EN EJERCICIO FISCALES ANTERIORES PENDIENTES DE LIQUIDACIÓN O PAGO</t>
  </si>
  <si>
    <t>6.1.1</t>
  </si>
  <si>
    <t>4166</t>
  </si>
  <si>
    <t>APROVECHAMIENTOS NO COMPRENDIDOS EN LA LEY DE INGRESOS VIGENTE, CAUSADOS EN EJERCICIO FISCALES ANTERIORES PENDIENTES DE LIQUIDACIÓN O PAGO</t>
  </si>
  <si>
    <t>ACCESORIOS DE  APROVECHAMIENTOS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</si>
  <si>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</si>
  <si>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</si>
  <si>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</si>
  <si>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</si>
  <si>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</si>
  <si>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</si>
  <si>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</si>
  <si>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</si>
  <si>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</si>
  <si>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</si>
  <si>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</si>
  <si>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</si>
  <si>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</si>
  <si>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</si>
  <si>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</si>
  <si>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</si>
  <si>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</si>
  <si>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CUOTAS DE RECUPERACIÓN – SERVICIOS/CURSOS</t>
  </si>
  <si>
    <t>6.1.19</t>
  </si>
  <si>
    <t>CASA DE CULTURA – SERVICIOS/CURSOS</t>
  </si>
  <si>
    <t>6.1.20</t>
  </si>
  <si>
    <t>7.3.1</t>
  </si>
  <si>
    <t>7.3.1.1</t>
  </si>
  <si>
    <t>7.3.1.2</t>
  </si>
  <si>
    <t>7.3.1.3</t>
  </si>
  <si>
    <t>7.3.2</t>
  </si>
  <si>
    <t>7.3.2.1</t>
  </si>
  <si>
    <t>7.3.2.2</t>
  </si>
  <si>
    <t>7.3.2.3</t>
  </si>
  <si>
    <t>7.3.2.4</t>
  </si>
  <si>
    <t>7.3.3</t>
  </si>
  <si>
    <t>7.3.3.1</t>
  </si>
  <si>
    <t>USO DE RELLENO SANITRIO</t>
  </si>
  <si>
    <t>7.3.3.2</t>
  </si>
  <si>
    <t>4214</t>
  </si>
  <si>
    <t>4215</t>
  </si>
  <si>
    <t>TRANSFERENCIAS  Y ASIGNACIONES</t>
  </si>
  <si>
    <t>7.9.1</t>
  </si>
  <si>
    <t>7.9.2</t>
  </si>
  <si>
    <t>Endeudamiento interno</t>
  </si>
  <si>
    <t>0.1.1</t>
  </si>
  <si>
    <t>0.1.2</t>
  </si>
  <si>
    <t>0.1.3</t>
  </si>
  <si>
    <t>Nota:
El presente formato se pone a su consideración y conocimiento.
IMCO (INSTITUTO MEXICANO PARA LA COMPETITIVIDAD, A.C.): 
Adopción de las mejores prácticas para mejorar la calidad de Ia información presupuestal, se mejora el ejercicio y transparencia del gasto público, se incentiva la recaudación y en general, se fortalecen las finanzas públicas.</t>
  </si>
  <si>
    <t xml:space="preserve">TABLA: Artículo 15 - Presupuesto de Egresos </t>
  </si>
  <si>
    <t>FUENTES DE FINANCIAMIENTO 
SEGÚN PRESUPUESTO DE INGRESOS 2024</t>
  </si>
  <si>
    <t>1. RECURSOS FISCALES</t>
  </si>
  <si>
    <t>2. FINANCIAMIENTOS INTERNOS</t>
  </si>
  <si>
    <t>4. INGRESOS PROPIOS</t>
  </si>
  <si>
    <t>5. RECURSOS FEDERALES</t>
  </si>
  <si>
    <t>6. RECURSOS ESTATALES</t>
  </si>
  <si>
    <t>7. OTROS RECURSOS</t>
  </si>
  <si>
    <t>DETALLE DE FUENTES DE FINANCIAMIENTO 
SEGÚN PRESUPUESTO DE INGRESOS 2024</t>
  </si>
  <si>
    <t>VENTA DE BIENES Y SERVICIOS DE LA JIORESA SISTEMA DE AGUA POTABLE</t>
  </si>
  <si>
    <t>FONDO III - RECURSO DE EJERCICIOS ANTERIORES (AÑO)</t>
  </si>
  <si>
    <t>FONDO IV - RECURSO DE EJERCICIOS ANTERIORES(AÑO)</t>
  </si>
  <si>
    <t>BRIGADAS RURALES INCENDIOS FORESTALES</t>
  </si>
  <si>
    <t>7.OTROS RECURSOS</t>
  </si>
  <si>
    <t>FORMATO</t>
  </si>
  <si>
    <t xml:space="preserve">LE SERVIRÁ PARA: </t>
  </si>
  <si>
    <t>LEGISLATURA</t>
  </si>
  <si>
    <t xml:space="preserve">AUDITORÍA </t>
  </si>
  <si>
    <t>Presupuesto de Ingresos  2024</t>
  </si>
  <si>
    <t>Se presentará como anexo al Proyecto de Ley de Ingresos 2024</t>
  </si>
  <si>
    <t>Se presentará anexo al Presupuesto de Egresos 2024</t>
  </si>
  <si>
    <t>Norma CRI - Ley Ingresos 2024</t>
  </si>
  <si>
    <r>
      <rPr>
        <sz val="11"/>
        <color theme="1"/>
        <rFont val="Calibri"/>
      </rPr>
      <t xml:space="preserve">Este formato es el que </t>
    </r>
    <r>
      <rPr>
        <b/>
        <sz val="11"/>
        <color theme="1"/>
        <rFont val="Calibri"/>
      </rPr>
      <t xml:space="preserve">debe ir en el artículo 2° de la Ley de Ingresos </t>
    </r>
    <r>
      <rPr>
        <u/>
        <sz val="11"/>
        <color theme="1"/>
        <rFont val="Calibri"/>
      </rPr>
      <t>(puede copiar y pegar)</t>
    </r>
  </si>
  <si>
    <t>Resumen Fuentes de Financiamiento 2024</t>
  </si>
  <si>
    <t>Municipio de Ojocaliente Zacatecas</t>
  </si>
  <si>
    <t>MUNICIPIO DE OJOCALIENTE, ZACATECAS</t>
  </si>
  <si>
    <t>Municipio de Ojocaliente,Zacatecas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</si>
</sst>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"/>
    <numFmt numFmtId="165" formatCode="_-&quot;$&quot;* #,##0.00_-;\-&quot;$&quot;* #,##0.00_-;_-&quot;$&quot;* &quot;-&quot;??_-;_-@"/>
    <numFmt numFmtId="166" formatCode="d/m/yyyy"/>
  </numFmts>
  <fonts count="104">
    <font>
      <sz val="11"/>
      <color theme="1"/>
      <name val="Calibri"/>
      <scheme val="minor"/>
    </font>
    <font>
      <sz val="12"/>
      <color theme="1"/>
      <name val="Calibri"/>
    </font>
    <font>
      <b/>
      <sz val="16"/>
      <color theme="1"/>
      <name val="Gill Sans"/>
    </font>
    <font>
      <sz val="12"/>
      <color rgb="FFA5A5A5"/>
      <name val="Calibri"/>
    </font>
    <font>
      <b/>
      <u/>
      <sz val="16"/>
      <color theme="1"/>
      <name val="Gill Sans"/>
    </font>
    <font>
      <b/>
      <sz val="8"/>
      <color rgb="FFA5A5A5"/>
      <name val="Calibri"/>
    </font>
    <font>
      <b/>
      <u/>
      <sz val="8"/>
      <color rgb="FF002060"/>
      <name val="Calibri"/>
    </font>
    <font>
      <sz val="10"/>
      <color rgb="FF002060"/>
      <name val="Calibri"/>
    </font>
    <font>
      <sz val="10"/>
      <color theme="1"/>
      <name val="Calibri"/>
    </font>
    <font>
      <sz val="9"/>
      <color rgb="FF002060"/>
      <name val="Calibri"/>
    </font>
    <font>
      <u/>
      <sz val="10"/>
      <color rgb="FF002060"/>
      <name val="Calibri"/>
    </font>
    <font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9"/>
      <color rgb="FF00206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4"/>
      <name val="Calibri"/>
    </font>
    <font>
      <b/>
      <sz val="11"/>
      <color theme="0"/>
      <name val="Calibri"/>
    </font>
    <font>
      <b/>
      <u/>
      <sz val="11"/>
      <color theme="0"/>
      <name val="Calibri"/>
    </font>
    <font>
      <b/>
      <sz val="11"/>
      <color rgb="FFA5A5A5"/>
      <name val="Calibri"/>
    </font>
    <font>
      <u/>
      <sz val="9"/>
      <color theme="1"/>
      <name val="Calibri"/>
    </font>
    <font>
      <b/>
      <u/>
      <sz val="11"/>
      <color theme="1"/>
      <name val="Calibri"/>
    </font>
    <font>
      <sz val="9"/>
      <color theme="1"/>
      <name val="Calibri"/>
    </font>
    <font>
      <sz val="11"/>
      <color rgb="FF002060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rgb="FFA5A5A5"/>
      <name val="Calibri"/>
    </font>
    <font>
      <sz val="11"/>
      <color rgb="FFFF0000"/>
      <name val="Calibri"/>
    </font>
    <font>
      <sz val="9"/>
      <color rgb="FFFF0000"/>
      <name val="Calibri"/>
    </font>
    <font>
      <u/>
      <sz val="11"/>
      <color theme="1"/>
      <name val="Calibri"/>
    </font>
    <font>
      <u/>
      <sz val="11"/>
      <color theme="1"/>
      <name val="Calibri"/>
    </font>
    <font>
      <b/>
      <sz val="9"/>
      <color rgb="FF002060"/>
      <name val="Calibri"/>
    </font>
    <font>
      <sz val="11"/>
      <color rgb="FF0070C0"/>
      <name val="Calibri"/>
    </font>
    <font>
      <b/>
      <sz val="11"/>
      <color rgb="FF002060"/>
      <name val="Calibri"/>
    </font>
    <font>
      <u/>
      <sz val="11"/>
      <color theme="1"/>
      <name val="Calibri"/>
    </font>
    <font>
      <u/>
      <sz val="11"/>
      <color rgb="FF002060"/>
      <name val="Calibri"/>
    </font>
    <font>
      <u/>
      <sz val="11"/>
      <color rgb="FF002060"/>
      <name val="Calibri"/>
    </font>
    <font>
      <i/>
      <sz val="11"/>
      <color theme="1"/>
      <name val="Calibri"/>
    </font>
    <font>
      <i/>
      <u/>
      <sz val="11"/>
      <color theme="1"/>
      <name val="Calibri"/>
    </font>
    <font>
      <b/>
      <i/>
      <u/>
      <sz val="11"/>
      <color rgb="FF7030A0"/>
      <name val="Calibri"/>
    </font>
    <font>
      <sz val="8"/>
      <color theme="0"/>
      <name val="Calibri"/>
    </font>
    <font>
      <b/>
      <i/>
      <u/>
      <sz val="11"/>
      <color rgb="FF7030A0"/>
      <name val="Calibri"/>
    </font>
    <font>
      <b/>
      <i/>
      <u/>
      <sz val="11"/>
      <color rgb="FF7030A0"/>
      <name val="Calibri"/>
    </font>
    <font>
      <i/>
      <sz val="9"/>
      <color theme="1"/>
      <name val="Calibri"/>
    </font>
    <font>
      <sz val="8"/>
      <color rgb="FFD8D8D8"/>
      <name val="Calibri"/>
    </font>
    <font>
      <sz val="11"/>
      <color rgb="FF595959"/>
      <name val="Calibri"/>
    </font>
    <font>
      <sz val="8"/>
      <color rgb="FF002060"/>
      <name val="Calibri"/>
    </font>
    <font>
      <b/>
      <sz val="13"/>
      <color theme="1"/>
      <name val="Calibri"/>
    </font>
    <font>
      <sz val="10"/>
      <color rgb="FF000000"/>
      <name val="Calibri"/>
    </font>
    <font>
      <sz val="10"/>
      <color rgb="FFA5A5A5"/>
      <name val="Calibri"/>
    </font>
    <font>
      <b/>
      <sz val="14"/>
      <color theme="1"/>
      <name val="Gill Sans"/>
    </font>
    <font>
      <b/>
      <sz val="12"/>
      <color theme="1"/>
      <name val="Gill Sans"/>
    </font>
    <font>
      <b/>
      <u/>
      <sz val="12"/>
      <color theme="1"/>
      <name val="Gill Sans"/>
    </font>
    <font>
      <sz val="11"/>
      <name val="Calibri"/>
    </font>
    <font>
      <b/>
      <u/>
      <sz val="12"/>
      <color theme="1"/>
      <name val="Gill Sans"/>
    </font>
    <font>
      <b/>
      <u/>
      <sz val="11"/>
      <color theme="1"/>
      <name val="Calibri"/>
    </font>
    <font>
      <b/>
      <u/>
      <sz val="11"/>
      <color theme="0"/>
      <name val="Gill Sans"/>
    </font>
    <font>
      <b/>
      <u/>
      <sz val="11"/>
      <color theme="0"/>
      <name val="Gill Sans"/>
    </font>
    <font>
      <sz val="11"/>
      <color theme="1"/>
      <name val="Gill Sans"/>
    </font>
    <font>
      <b/>
      <sz val="11"/>
      <color rgb="FFFFFFFF"/>
      <name val="Calibri"/>
    </font>
    <font>
      <b/>
      <u/>
      <sz val="11"/>
      <color theme="0"/>
      <name val="Gill Sans"/>
    </font>
    <font>
      <b/>
      <sz val="11"/>
      <color theme="0"/>
      <name val="Gill Sans"/>
    </font>
    <font>
      <b/>
      <sz val="10"/>
      <color theme="1"/>
      <name val="Calibri"/>
    </font>
    <font>
      <b/>
      <sz val="11"/>
      <color theme="1"/>
      <name val="Gill Sans"/>
    </font>
    <font>
      <b/>
      <sz val="11"/>
      <color rgb="FFFFFFFF"/>
      <name val="Gill Sans"/>
    </font>
    <font>
      <sz val="11"/>
      <color rgb="FF000000"/>
      <name val="Calibri"/>
    </font>
    <font>
      <b/>
      <sz val="14"/>
      <color rgb="FF00206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8"/>
      <color theme="1"/>
      <name val="Calibri"/>
    </font>
    <font>
      <b/>
      <u/>
      <sz val="12"/>
      <color theme="1"/>
      <name val="Gill Sans"/>
    </font>
    <font>
      <b/>
      <u/>
      <sz val="11"/>
      <color theme="0"/>
      <name val="Calibri"/>
    </font>
    <font>
      <b/>
      <sz val="10"/>
      <color theme="1"/>
      <name val="Gill Sans"/>
    </font>
    <font>
      <sz val="10"/>
      <color theme="1"/>
      <name val="Gill Sans"/>
    </font>
    <font>
      <b/>
      <u/>
      <sz val="10"/>
      <color theme="1"/>
      <name val="Gill Sans"/>
    </font>
    <font>
      <b/>
      <u/>
      <sz val="10"/>
      <color theme="1"/>
      <name val="Gill Sans"/>
    </font>
    <font>
      <sz val="10"/>
      <color rgb="FF7030A0"/>
      <name val="Calibri"/>
    </font>
    <font>
      <b/>
      <u/>
      <sz val="10"/>
      <color theme="1"/>
      <name val="Gill Sans"/>
    </font>
    <font>
      <b/>
      <sz val="10"/>
      <color rgb="FF7030A0"/>
      <name val="Calibri"/>
    </font>
    <font>
      <b/>
      <sz val="10"/>
      <color rgb="FF002060"/>
      <name val="Calibri"/>
    </font>
    <font>
      <sz val="10"/>
      <color rgb="FFFF0000"/>
      <name val="Calibri"/>
    </font>
    <font>
      <sz val="12"/>
      <color theme="1"/>
      <name val="Gill Sans"/>
    </font>
    <font>
      <sz val="12"/>
      <color rgb="FF002060"/>
      <name val="Gill Sans"/>
    </font>
    <font>
      <b/>
      <u/>
      <sz val="9"/>
      <color theme="1"/>
      <name val="Calibri"/>
    </font>
    <font>
      <b/>
      <u/>
      <sz val="9"/>
      <color theme="1"/>
      <name val="Gill Sans"/>
    </font>
    <font>
      <b/>
      <u/>
      <sz val="9"/>
      <color theme="1"/>
      <name val="Gill Sans"/>
    </font>
    <font>
      <b/>
      <u/>
      <sz val="9"/>
      <color theme="1"/>
      <name val="Gill Sans"/>
    </font>
    <font>
      <b/>
      <sz val="9"/>
      <color theme="1"/>
      <name val="Gill Sans"/>
    </font>
    <font>
      <b/>
      <u/>
      <sz val="9"/>
      <color theme="1"/>
      <name val="Gill Sans"/>
    </font>
    <font>
      <sz val="9"/>
      <color theme="1"/>
      <name val="Gill Sans"/>
    </font>
    <font>
      <sz val="9"/>
      <color theme="4"/>
      <name val="Calibri"/>
    </font>
    <font>
      <sz val="14"/>
      <color theme="1"/>
      <name val="Calibri"/>
    </font>
    <font>
      <b/>
      <u/>
      <sz val="9"/>
      <color theme="1"/>
      <name val="Gill Sans"/>
    </font>
    <font>
      <sz val="8"/>
      <color theme="1"/>
      <name val="Gill Sans"/>
    </font>
    <font>
      <b/>
      <u/>
      <sz val="9"/>
      <color theme="1"/>
      <name val="Gill Sans"/>
    </font>
    <font>
      <b/>
      <u/>
      <sz val="9"/>
      <color theme="1"/>
      <name val="Gill Sans"/>
    </font>
    <font>
      <b/>
      <sz val="14"/>
      <color theme="1"/>
      <name val="Calibri"/>
    </font>
    <font>
      <b/>
      <u/>
      <sz val="10"/>
      <color rgb="FF002060"/>
      <name val="Calibri"/>
    </font>
    <font>
      <b/>
      <u/>
      <sz val="11"/>
      <color theme="1"/>
      <name val="Gill Sans MT"/>
    </font>
    <font>
      <sz val="11"/>
      <color theme="1"/>
      <name val="Calibri"/>
      <family val="2"/>
    </font>
    <font>
      <sz val="11"/>
      <color rgb="FF002060"/>
      <name val="Calibri"/>
      <family val="2"/>
    </font>
    <font>
      <b/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5F497A"/>
        <bgColor rgb="FF5F497A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548DD4"/>
        <bgColor rgb="FF548DD4"/>
      </patternFill>
    </fill>
    <fill>
      <patternFill patternType="solid">
        <fgColor rgb="FFCCC0D9"/>
        <bgColor rgb="FFCCC0D9"/>
      </patternFill>
    </fill>
    <fill>
      <patternFill patternType="solid">
        <fgColor rgb="FFE36C09"/>
        <bgColor rgb="FFE36C0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5050"/>
        <bgColor rgb="FFFF5050"/>
      </patternFill>
    </fill>
    <fill>
      <patternFill patternType="solid">
        <fgColor rgb="FFC4BD97"/>
        <bgColor rgb="FFC4BD97"/>
      </patternFill>
    </fill>
    <fill>
      <patternFill patternType="solid">
        <fgColor rgb="FF60497A"/>
        <bgColor rgb="FF60497A"/>
      </patternFill>
    </fill>
    <fill>
      <patternFill patternType="solid">
        <fgColor rgb="FF666699"/>
        <bgColor rgb="FF666699"/>
      </patternFill>
    </fill>
    <fill>
      <patternFill patternType="solid">
        <fgColor rgb="FFCCC0DA"/>
        <bgColor rgb="FFCCC0DA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 style="medium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/>
    <xf numFmtId="0" fontId="11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164" fontId="20" fillId="2" borderId="2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1" fillId="0" borderId="0" xfId="0" applyFont="1"/>
    <xf numFmtId="0" fontId="22" fillId="3" borderId="2" xfId="0" applyFont="1" applyFill="1" applyBorder="1" applyAlignment="1">
      <alignment horizontal="right"/>
    </xf>
    <xf numFmtId="164" fontId="23" fillId="0" borderId="0" xfId="0" applyNumberFormat="1" applyFont="1"/>
    <xf numFmtId="164" fontId="11" fillId="0" borderId="0" xfId="0" applyNumberFormat="1" applyFont="1"/>
    <xf numFmtId="164" fontId="19" fillId="2" borderId="2" xfId="0" applyNumberFormat="1" applyFont="1" applyFill="1" applyBorder="1" applyAlignment="1">
      <alignment vertical="center" wrapText="1"/>
    </xf>
    <xf numFmtId="0" fontId="24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left"/>
    </xf>
    <xf numFmtId="164" fontId="11" fillId="4" borderId="3" xfId="0" applyNumberFormat="1" applyFont="1" applyFill="1" applyBorder="1"/>
    <xf numFmtId="0" fontId="26" fillId="0" borderId="0" xfId="0" applyFont="1"/>
    <xf numFmtId="0" fontId="27" fillId="5" borderId="2" xfId="0" applyFont="1" applyFill="1" applyBorder="1" applyAlignment="1">
      <alignment vertical="center"/>
    </xf>
    <xf numFmtId="0" fontId="27" fillId="5" borderId="2" xfId="0" applyFont="1" applyFill="1" applyBorder="1" applyAlignment="1">
      <alignment vertical="center" wrapText="1"/>
    </xf>
    <xf numFmtId="164" fontId="27" fillId="5" borderId="2" xfId="0" applyNumberFormat="1" applyFont="1" applyFill="1" applyBorder="1" applyAlignment="1">
      <alignment vertical="center" wrapText="1"/>
    </xf>
    <xf numFmtId="0" fontId="11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 wrapText="1"/>
    </xf>
    <xf numFmtId="164" fontId="11" fillId="6" borderId="2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28" fillId="0" borderId="0" xfId="0" applyFont="1" applyAlignment="1">
      <alignment horizontal="center"/>
    </xf>
    <xf numFmtId="49" fontId="11" fillId="6" borderId="2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27" fillId="5" borderId="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1" fillId="7" borderId="2" xfId="0" applyFont="1" applyFill="1" applyBorder="1" applyAlignment="1">
      <alignment vertical="center"/>
    </xf>
    <xf numFmtId="0" fontId="27" fillId="5" borderId="2" xfId="0" applyFont="1" applyFill="1" applyBorder="1" applyAlignment="1">
      <alignment horizontal="left" vertical="center"/>
    </xf>
    <xf numFmtId="164" fontId="27" fillId="5" borderId="2" xfId="0" applyNumberFormat="1" applyFont="1" applyFill="1" applyBorder="1" applyAlignment="1">
      <alignment horizontal="center" vertical="center" wrapText="1"/>
    </xf>
    <xf numFmtId="164" fontId="27" fillId="5" borderId="2" xfId="0" applyNumberFormat="1" applyFont="1" applyFill="1" applyBorder="1" applyAlignment="1">
      <alignment horizontal="right" vertical="center" wrapText="1"/>
    </xf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4" fillId="8" borderId="3" xfId="0" applyFont="1" applyFill="1" applyBorder="1" applyAlignment="1">
      <alignment horizontal="left"/>
    </xf>
    <xf numFmtId="49" fontId="11" fillId="9" borderId="2" xfId="0" applyNumberFormat="1" applyFont="1" applyFill="1" applyBorder="1" applyAlignment="1">
      <alignment vertical="center"/>
    </xf>
    <xf numFmtId="0" fontId="31" fillId="9" borderId="2" xfId="0" applyFont="1" applyFill="1" applyBorder="1" applyAlignment="1">
      <alignment vertical="center" wrapText="1"/>
    </xf>
    <xf numFmtId="164" fontId="32" fillId="9" borderId="2" xfId="0" applyNumberFormat="1" applyFont="1" applyFill="1" applyBorder="1" applyAlignment="1">
      <alignment vertical="center" wrapText="1"/>
    </xf>
    <xf numFmtId="0" fontId="33" fillId="8" borderId="2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5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9" fillId="0" borderId="0" xfId="0" applyFont="1" applyAlignment="1">
      <alignment vertical="center" wrapText="1"/>
    </xf>
    <xf numFmtId="0" fontId="9" fillId="3" borderId="3" xfId="0" applyFont="1" applyFill="1" applyBorder="1" applyAlignment="1">
      <alignment horizontal="left"/>
    </xf>
    <xf numFmtId="0" fontId="34" fillId="0" borderId="0" xfId="0" applyFont="1"/>
    <xf numFmtId="49" fontId="11" fillId="9" borderId="2" xfId="0" applyNumberFormat="1" applyFont="1" applyFill="1" applyBorder="1" applyAlignment="1">
      <alignment vertical="center" wrapText="1"/>
    </xf>
    <xf numFmtId="164" fontId="11" fillId="9" borderId="2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 wrapText="1"/>
    </xf>
    <xf numFmtId="164" fontId="35" fillId="5" borderId="2" xfId="0" applyNumberFormat="1" applyFont="1" applyFill="1" applyBorder="1" applyAlignment="1">
      <alignment vertical="center" wrapText="1"/>
    </xf>
    <xf numFmtId="0" fontId="35" fillId="0" borderId="0" xfId="0" applyFont="1"/>
    <xf numFmtId="0" fontId="25" fillId="4" borderId="2" xfId="0" applyFont="1" applyFill="1" applyBorder="1" applyAlignment="1">
      <alignment horizontal="center" vertical="center" wrapText="1"/>
    </xf>
    <xf numFmtId="49" fontId="11" fillId="6" borderId="2" xfId="0" applyNumberFormat="1" applyFont="1" applyFill="1" applyBorder="1"/>
    <xf numFmtId="0" fontId="36" fillId="6" borderId="2" xfId="0" applyFont="1" applyFill="1" applyBorder="1" applyAlignment="1">
      <alignment vertical="center" wrapText="1"/>
    </xf>
    <xf numFmtId="164" fontId="37" fillId="6" borderId="2" xfId="0" applyNumberFormat="1" applyFont="1" applyFill="1" applyBorder="1" applyAlignment="1">
      <alignment vertical="center" wrapText="1"/>
    </xf>
    <xf numFmtId="49" fontId="11" fillId="9" borderId="2" xfId="0" applyNumberFormat="1" applyFont="1" applyFill="1" applyBorder="1"/>
    <xf numFmtId="164" fontId="38" fillId="9" borderId="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49" fontId="11" fillId="0" borderId="0" xfId="0" applyNumberFormat="1" applyFont="1"/>
    <xf numFmtId="0" fontId="11" fillId="9" borderId="2" xfId="0" applyFont="1" applyFill="1" applyBorder="1" applyAlignment="1">
      <alignment vertical="center" wrapText="1"/>
    </xf>
    <xf numFmtId="164" fontId="25" fillId="9" borderId="2" xfId="0" applyNumberFormat="1" applyFont="1" applyFill="1" applyBorder="1" applyAlignment="1">
      <alignment vertical="center" wrapText="1"/>
    </xf>
    <xf numFmtId="49" fontId="11" fillId="10" borderId="2" xfId="0" applyNumberFormat="1" applyFont="1" applyFill="1" applyBorder="1" applyAlignment="1">
      <alignment vertical="center"/>
    </xf>
    <xf numFmtId="0" fontId="11" fillId="10" borderId="2" xfId="0" applyFont="1" applyFill="1" applyBorder="1" applyAlignment="1">
      <alignment vertical="center" wrapText="1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164" fontId="39" fillId="0" borderId="0" xfId="0" applyNumberFormat="1" applyFont="1" applyAlignment="1">
      <alignment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vertical="center"/>
    </xf>
    <xf numFmtId="0" fontId="25" fillId="11" borderId="3" xfId="0" applyFont="1" applyFill="1" applyBorder="1" applyAlignment="1">
      <alignment horizontal="center"/>
    </xf>
    <xf numFmtId="164" fontId="11" fillId="11" borderId="3" xfId="0" applyNumberFormat="1" applyFont="1" applyFill="1" applyBorder="1"/>
    <xf numFmtId="0" fontId="39" fillId="9" borderId="2" xfId="0" applyFont="1" applyFill="1" applyBorder="1" applyAlignment="1">
      <alignment vertical="center" wrapText="1"/>
    </xf>
    <xf numFmtId="0" fontId="40" fillId="9" borderId="2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43" fillId="0" borderId="0" xfId="0" applyFont="1"/>
    <xf numFmtId="164" fontId="44" fillId="0" borderId="0" xfId="0" applyNumberFormat="1" applyFont="1"/>
    <xf numFmtId="0" fontId="39" fillId="0" borderId="0" xfId="0" applyFont="1"/>
    <xf numFmtId="0" fontId="24" fillId="0" borderId="3" xfId="0" applyFont="1" applyBorder="1" applyAlignment="1">
      <alignment horizontal="left"/>
    </xf>
    <xf numFmtId="0" fontId="11" fillId="6" borderId="2" xfId="0" applyFont="1" applyFill="1" applyBorder="1" applyAlignment="1">
      <alignment horizontal="left" vertical="center"/>
    </xf>
    <xf numFmtId="0" fontId="45" fillId="0" borderId="0" xfId="0" applyFont="1"/>
    <xf numFmtId="0" fontId="46" fillId="0" borderId="0" xfId="0" applyFont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0" fontId="11" fillId="9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1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/>
    </xf>
    <xf numFmtId="0" fontId="25" fillId="12" borderId="3" xfId="0" applyFont="1" applyFill="1" applyBorder="1" applyAlignment="1">
      <alignment horizontal="center"/>
    </xf>
    <xf numFmtId="164" fontId="11" fillId="12" borderId="3" xfId="0" applyNumberFormat="1" applyFont="1" applyFill="1" applyBorder="1"/>
    <xf numFmtId="0" fontId="8" fillId="0" borderId="0" xfId="0" applyFont="1"/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 vertical="center" wrapText="1"/>
    </xf>
    <xf numFmtId="0" fontId="50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11" borderId="2" xfId="0" applyFont="1" applyFill="1" applyBorder="1" applyAlignment="1">
      <alignment vertical="center"/>
    </xf>
    <xf numFmtId="0" fontId="8" fillId="12" borderId="2" xfId="0" applyFont="1" applyFill="1" applyBorder="1" applyAlignment="1">
      <alignment vertical="center"/>
    </xf>
    <xf numFmtId="0" fontId="8" fillId="12" borderId="2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52" fillId="0" borderId="4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 wrapText="1"/>
    </xf>
    <xf numFmtId="0" fontId="56" fillId="0" borderId="7" xfId="0" applyFont="1" applyBorder="1" applyAlignment="1">
      <alignment horizontal="left" vertical="center" wrapText="1"/>
    </xf>
    <xf numFmtId="164" fontId="53" fillId="0" borderId="0" xfId="0" applyNumberFormat="1" applyFont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0" fontId="58" fillId="2" borderId="3" xfId="0" applyFont="1" applyFill="1" applyBorder="1" applyAlignment="1">
      <alignment horizontal="left" vertical="center" wrapText="1"/>
    </xf>
    <xf numFmtId="164" fontId="59" fillId="2" borderId="3" xfId="0" applyNumberFormat="1" applyFont="1" applyFill="1" applyBorder="1" applyAlignment="1">
      <alignment horizontal="right" vertical="center" wrapText="1"/>
    </xf>
    <xf numFmtId="0" fontId="60" fillId="0" borderId="9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13" borderId="2" xfId="0" applyFont="1" applyFill="1" applyBorder="1" applyAlignment="1">
      <alignment vertical="center"/>
    </xf>
    <xf numFmtId="0" fontId="62" fillId="2" borderId="11" xfId="0" applyFont="1" applyFill="1" applyBorder="1" applyAlignment="1">
      <alignment vertical="center" wrapText="1"/>
    </xf>
    <xf numFmtId="164" fontId="63" fillId="2" borderId="12" xfId="0" applyNumberFormat="1" applyFont="1" applyFill="1" applyBorder="1" applyAlignment="1">
      <alignment vertical="center" wrapText="1"/>
    </xf>
    <xf numFmtId="164" fontId="8" fillId="0" borderId="0" xfId="0" applyNumberFormat="1" applyFont="1"/>
    <xf numFmtId="164" fontId="64" fillId="0" borderId="0" xfId="0" applyNumberFormat="1" applyFont="1"/>
    <xf numFmtId="0" fontId="27" fillId="14" borderId="2" xfId="0" applyFont="1" applyFill="1" applyBorder="1" applyAlignment="1">
      <alignment vertical="center"/>
    </xf>
    <xf numFmtId="0" fontId="65" fillId="5" borderId="11" xfId="0" applyFont="1" applyFill="1" applyBorder="1" applyAlignment="1">
      <alignment vertical="center" wrapText="1"/>
    </xf>
    <xf numFmtId="164" fontId="65" fillId="5" borderId="12" xfId="0" applyNumberFormat="1" applyFont="1" applyFill="1" applyBorder="1" applyAlignment="1">
      <alignment vertical="center" wrapText="1"/>
    </xf>
    <xf numFmtId="0" fontId="11" fillId="15" borderId="2" xfId="0" applyFont="1" applyFill="1" applyBorder="1" applyAlignment="1">
      <alignment vertical="center"/>
    </xf>
    <xf numFmtId="0" fontId="60" fillId="0" borderId="9" xfId="0" applyFont="1" applyBorder="1" applyAlignment="1">
      <alignment vertical="center" wrapText="1"/>
    </xf>
    <xf numFmtId="164" fontId="60" fillId="0" borderId="10" xfId="0" applyNumberFormat="1" applyFont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/>
    </xf>
    <xf numFmtId="0" fontId="65" fillId="5" borderId="11" xfId="0" applyFont="1" applyFill="1" applyBorder="1" applyAlignment="1">
      <alignment vertical="center"/>
    </xf>
    <xf numFmtId="164" fontId="65" fillId="5" borderId="12" xfId="0" applyNumberFormat="1" applyFont="1" applyFill="1" applyBorder="1" applyAlignment="1">
      <alignment vertical="center"/>
    </xf>
    <xf numFmtId="164" fontId="65" fillId="5" borderId="12" xfId="0" applyNumberFormat="1" applyFont="1" applyFill="1" applyBorder="1" applyAlignment="1">
      <alignment horizontal="right" vertical="center" wrapText="1"/>
    </xf>
    <xf numFmtId="164" fontId="66" fillId="2" borderId="12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64" fontId="65" fillId="5" borderId="12" xfId="0" applyNumberFormat="1" applyFont="1" applyFill="1" applyBorder="1" applyAlignment="1">
      <alignment horizontal="center" vertical="center" wrapText="1"/>
    </xf>
    <xf numFmtId="0" fontId="65" fillId="0" borderId="9" xfId="0" applyFont="1" applyBorder="1" applyAlignment="1">
      <alignment vertical="center" wrapText="1"/>
    </xf>
    <xf numFmtId="164" fontId="65" fillId="0" borderId="10" xfId="0" applyNumberFormat="1" applyFont="1" applyBorder="1" applyAlignment="1">
      <alignment horizontal="right" vertical="center" wrapText="1"/>
    </xf>
    <xf numFmtId="0" fontId="67" fillId="4" borderId="2" xfId="0" applyFont="1" applyFill="1" applyBorder="1" applyAlignment="1">
      <alignment horizontal="center" vertical="center"/>
    </xf>
    <xf numFmtId="164" fontId="65" fillId="0" borderId="10" xfId="0" applyNumberFormat="1" applyFont="1" applyBorder="1" applyAlignment="1">
      <alignment vertical="center" wrapText="1"/>
    </xf>
    <xf numFmtId="0" fontId="11" fillId="11" borderId="2" xfId="0" applyFont="1" applyFill="1" applyBorder="1" applyAlignment="1">
      <alignment horizontal="center" vertical="center"/>
    </xf>
    <xf numFmtId="164" fontId="60" fillId="5" borderId="12" xfId="0" applyNumberFormat="1" applyFont="1" applyFill="1" applyBorder="1" applyAlignment="1">
      <alignment vertical="center" wrapText="1"/>
    </xf>
    <xf numFmtId="0" fontId="11" fillId="12" borderId="2" xfId="0" applyFont="1" applyFill="1" applyBorder="1" applyAlignment="1">
      <alignment horizontal="center" vertical="center"/>
    </xf>
    <xf numFmtId="17" fontId="27" fillId="14" borderId="2" xfId="0" applyNumberFormat="1" applyFont="1" applyFill="1" applyBorder="1" applyAlignment="1">
      <alignment vertical="center"/>
    </xf>
    <xf numFmtId="0" fontId="60" fillId="0" borderId="13" xfId="0" applyFont="1" applyBorder="1" applyAlignment="1">
      <alignment vertical="center" wrapText="1"/>
    </xf>
    <xf numFmtId="164" fontId="60" fillId="0" borderId="14" xfId="0" applyNumberFormat="1" applyFont="1" applyBorder="1" applyAlignment="1">
      <alignment vertical="center" wrapText="1"/>
    </xf>
    <xf numFmtId="0" fontId="6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 wrapText="1"/>
    </xf>
    <xf numFmtId="0" fontId="11" fillId="11" borderId="2" xfId="0" applyFont="1" applyFill="1" applyBorder="1" applyAlignment="1">
      <alignment vertical="center"/>
    </xf>
    <xf numFmtId="0" fontId="11" fillId="11" borderId="2" xfId="0" applyFont="1" applyFill="1" applyBorder="1"/>
    <xf numFmtId="0" fontId="11" fillId="11" borderId="2" xfId="0" applyFont="1" applyFill="1" applyBorder="1" applyAlignment="1">
      <alignment vertical="center" wrapText="1"/>
    </xf>
    <xf numFmtId="0" fontId="11" fillId="12" borderId="2" xfId="0" applyFont="1" applyFill="1" applyBorder="1" applyAlignment="1">
      <alignment vertical="center"/>
    </xf>
    <xf numFmtId="0" fontId="11" fillId="12" borderId="2" xfId="0" applyFont="1" applyFill="1" applyBorder="1"/>
    <xf numFmtId="0" fontId="11" fillId="12" borderId="2" xfId="0" applyFont="1" applyFill="1" applyBorder="1" applyAlignment="1">
      <alignment vertical="center" wrapText="1"/>
    </xf>
    <xf numFmtId="0" fontId="27" fillId="0" borderId="0" xfId="0" applyFont="1"/>
    <xf numFmtId="0" fontId="69" fillId="16" borderId="1" xfId="0" applyFont="1" applyFill="1" applyBorder="1" applyAlignment="1">
      <alignment horizontal="center" vertical="center" wrapText="1"/>
    </xf>
    <xf numFmtId="0" fontId="69" fillId="16" borderId="23" xfId="0" applyFont="1" applyFill="1" applyBorder="1" applyAlignment="1">
      <alignment horizontal="center" vertical="center" wrapText="1"/>
    </xf>
    <xf numFmtId="0" fontId="70" fillId="0" borderId="24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4" xfId="0" applyFont="1" applyBorder="1" applyAlignment="1">
      <alignment vertical="center" wrapText="1"/>
    </xf>
    <xf numFmtId="165" fontId="69" fillId="0" borderId="24" xfId="0" applyNumberFormat="1" applyFont="1" applyBorder="1" applyAlignment="1">
      <alignment vertical="center" wrapText="1"/>
    </xf>
    <xf numFmtId="164" fontId="70" fillId="0" borderId="25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 wrapText="1"/>
    </xf>
    <xf numFmtId="0" fontId="70" fillId="0" borderId="25" xfId="0" applyFont="1" applyBorder="1" applyAlignment="1">
      <alignment vertical="center" wrapText="1"/>
    </xf>
    <xf numFmtId="164" fontId="70" fillId="0" borderId="24" xfId="0" applyNumberFormat="1" applyFont="1" applyBorder="1" applyAlignment="1">
      <alignment vertical="center" wrapText="1"/>
    </xf>
    <xf numFmtId="165" fontId="11" fillId="0" borderId="0" xfId="0" applyNumberFormat="1" applyFont="1"/>
    <xf numFmtId="0" fontId="69" fillId="0" borderId="24" xfId="0" applyFont="1" applyBorder="1" applyAlignment="1">
      <alignment vertical="center" wrapText="1"/>
    </xf>
    <xf numFmtId="0" fontId="70" fillId="0" borderId="27" xfId="0" applyFont="1" applyBorder="1" applyAlignment="1">
      <alignment vertical="center" wrapText="1"/>
    </xf>
    <xf numFmtId="165" fontId="69" fillId="0" borderId="27" xfId="0" applyNumberFormat="1" applyFont="1" applyBorder="1" applyAlignment="1">
      <alignment vertical="center" wrapText="1"/>
    </xf>
    <xf numFmtId="0" fontId="71" fillId="0" borderId="0" xfId="0" applyFont="1"/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71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27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35" fillId="18" borderId="3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" fillId="0" borderId="1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35" fillId="18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48" fillId="0" borderId="0" xfId="0" applyFont="1" applyAlignment="1">
      <alignment wrapText="1"/>
    </xf>
    <xf numFmtId="164" fontId="11" fillId="0" borderId="3" xfId="0" applyNumberFormat="1" applyFont="1" applyBorder="1" applyAlignment="1">
      <alignment vertical="center"/>
    </xf>
    <xf numFmtId="0" fontId="35" fillId="18" borderId="3" xfId="0" applyFont="1" applyFill="1" applyBorder="1" applyAlignment="1">
      <alignment horizontal="center" vertical="center"/>
    </xf>
    <xf numFmtId="164" fontId="73" fillId="2" borderId="3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4" borderId="2" xfId="0" applyNumberFormat="1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164" fontId="11" fillId="19" borderId="2" xfId="0" applyNumberFormat="1" applyFont="1" applyFill="1" applyBorder="1" applyAlignment="1">
      <alignment vertical="center"/>
    </xf>
    <xf numFmtId="0" fontId="27" fillId="18" borderId="2" xfId="0" applyFont="1" applyFill="1" applyBorder="1" applyAlignment="1">
      <alignment horizontal="center" vertical="center"/>
    </xf>
    <xf numFmtId="164" fontId="11" fillId="12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68" fillId="0" borderId="0" xfId="0" applyFont="1" applyAlignment="1">
      <alignment horizontal="left" vertical="center"/>
    </xf>
    <xf numFmtId="0" fontId="8" fillId="8" borderId="2" xfId="0" applyFont="1" applyFill="1" applyBorder="1"/>
    <xf numFmtId="0" fontId="74" fillId="0" borderId="3" xfId="0" applyFont="1" applyBorder="1" applyAlignment="1">
      <alignment horizontal="center" vertical="center" wrapText="1"/>
    </xf>
    <xf numFmtId="164" fontId="74" fillId="0" borderId="3" xfId="0" applyNumberFormat="1" applyFont="1" applyBorder="1" applyAlignment="1">
      <alignment horizontal="center" vertical="center" wrapText="1"/>
    </xf>
    <xf numFmtId="0" fontId="75" fillId="0" borderId="3" xfId="0" applyFont="1" applyBorder="1" applyAlignment="1">
      <alignment horizontal="left" vertical="center" wrapText="1"/>
    </xf>
    <xf numFmtId="164" fontId="75" fillId="0" borderId="3" xfId="0" applyNumberFormat="1" applyFont="1" applyBorder="1" applyAlignment="1">
      <alignment horizontal="left" vertical="center" wrapText="1"/>
    </xf>
    <xf numFmtId="0" fontId="76" fillId="12" borderId="3" xfId="0" applyFont="1" applyFill="1" applyBorder="1" applyAlignment="1">
      <alignment horizontal="left" vertical="center" wrapText="1"/>
    </xf>
    <xf numFmtId="164" fontId="77" fillId="12" borderId="3" xfId="0" applyNumberFormat="1" applyFont="1" applyFill="1" applyBorder="1" applyAlignment="1">
      <alignment horizontal="right" vertical="center" wrapText="1"/>
    </xf>
    <xf numFmtId="0" fontId="78" fillId="0" borderId="0" xfId="0" applyFont="1"/>
    <xf numFmtId="164" fontId="79" fillId="20" borderId="3" xfId="0" applyNumberFormat="1" applyFont="1" applyFill="1" applyBorder="1" applyAlignment="1">
      <alignment horizontal="right" vertical="center" wrapText="1"/>
    </xf>
    <xf numFmtId="0" fontId="80" fillId="0" borderId="0" xfId="0" applyFont="1"/>
    <xf numFmtId="0" fontId="81" fillId="0" borderId="0" xfId="0" applyFont="1"/>
    <xf numFmtId="0" fontId="82" fillId="0" borderId="0" xfId="0" applyFont="1"/>
    <xf numFmtId="164" fontId="8" fillId="0" borderId="0" xfId="0" applyNumberFormat="1" applyFont="1" applyAlignment="1">
      <alignment horizontal="left" vertical="center"/>
    </xf>
    <xf numFmtId="166" fontId="8" fillId="0" borderId="0" xfId="0" applyNumberFormat="1" applyFont="1"/>
    <xf numFmtId="164" fontId="82" fillId="0" borderId="0" xfId="0" applyNumberFormat="1" applyFont="1"/>
    <xf numFmtId="0" fontId="83" fillId="0" borderId="0" xfId="0" applyFont="1"/>
    <xf numFmtId="0" fontId="84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85" fillId="0" borderId="1" xfId="0" applyFont="1" applyBorder="1" applyAlignment="1">
      <alignment horizontal="center" vertical="center"/>
    </xf>
    <xf numFmtId="0" fontId="86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left" vertical="center" wrapText="1"/>
    </xf>
    <xf numFmtId="164" fontId="88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89" fillId="12" borderId="2" xfId="0" applyFont="1" applyFill="1" applyBorder="1" applyAlignment="1">
      <alignment vertical="center" wrapText="1"/>
    </xf>
    <xf numFmtId="164" fontId="90" fillId="12" borderId="2" xfId="0" applyNumberFormat="1" applyFont="1" applyFill="1" applyBorder="1" applyAlignment="1">
      <alignment vertical="center" wrapText="1"/>
    </xf>
    <xf numFmtId="164" fontId="24" fillId="0" borderId="0" xfId="0" applyNumberFormat="1" applyFont="1" applyAlignment="1">
      <alignment vertical="center"/>
    </xf>
    <xf numFmtId="164" fontId="89" fillId="12" borderId="2" xfId="0" applyNumberFormat="1" applyFont="1" applyFill="1" applyBorder="1" applyAlignment="1">
      <alignment vertical="center" wrapText="1"/>
    </xf>
    <xf numFmtId="0" fontId="89" fillId="0" borderId="0" xfId="0" applyFont="1" applyAlignment="1">
      <alignment vertical="center" wrapText="1"/>
    </xf>
    <xf numFmtId="164" fontId="89" fillId="0" borderId="0" xfId="0" applyNumberFormat="1" applyFont="1" applyAlignment="1">
      <alignment vertical="center" wrapText="1"/>
    </xf>
    <xf numFmtId="0" fontId="91" fillId="0" borderId="0" xfId="0" applyFont="1" applyAlignment="1">
      <alignment vertical="center" wrapText="1"/>
    </xf>
    <xf numFmtId="164" fontId="91" fillId="0" borderId="0" xfId="0" applyNumberFormat="1" applyFont="1" applyAlignment="1">
      <alignment vertical="center" wrapText="1"/>
    </xf>
    <xf numFmtId="49" fontId="91" fillId="0" borderId="0" xfId="0" applyNumberFormat="1" applyFont="1" applyAlignment="1">
      <alignment vertical="center" wrapText="1"/>
    </xf>
    <xf numFmtId="0" fontId="24" fillId="7" borderId="2" xfId="0" applyFont="1" applyFill="1" applyBorder="1" applyAlignment="1">
      <alignment vertical="center"/>
    </xf>
    <xf numFmtId="0" fontId="89" fillId="0" borderId="0" xfId="0" applyFont="1" applyAlignment="1">
      <alignment horizontal="left" vertical="center" wrapText="1"/>
    </xf>
    <xf numFmtId="164" fontId="89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164" fontId="89" fillId="0" borderId="0" xfId="0" applyNumberFormat="1" applyFont="1" applyAlignment="1">
      <alignment horizontal="center" vertical="center" wrapText="1"/>
    </xf>
    <xf numFmtId="49" fontId="91" fillId="0" borderId="0" xfId="0" applyNumberFormat="1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164" fontId="91" fillId="0" borderId="0" xfId="0" applyNumberFormat="1" applyFont="1" applyAlignment="1">
      <alignment horizontal="left" vertical="center" wrapText="1"/>
    </xf>
    <xf numFmtId="0" fontId="89" fillId="12" borderId="2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93" fillId="0" borderId="0" xfId="0" applyFont="1" applyAlignment="1">
      <alignment horizontal="center"/>
    </xf>
    <xf numFmtId="0" fontId="91" fillId="0" borderId="0" xfId="0" applyFont="1" applyAlignment="1">
      <alignment wrapText="1"/>
    </xf>
    <xf numFmtId="0" fontId="95" fillId="0" borderId="0" xfId="0" applyFont="1" applyAlignment="1">
      <alignment vertical="center"/>
    </xf>
    <xf numFmtId="164" fontId="89" fillId="0" borderId="43" xfId="0" applyNumberFormat="1" applyFont="1" applyBorder="1" applyAlignment="1">
      <alignment vertical="center" wrapText="1"/>
    </xf>
    <xf numFmtId="164" fontId="89" fillId="0" borderId="45" xfId="0" applyNumberFormat="1" applyFont="1" applyBorder="1" applyAlignment="1">
      <alignment vertical="center" wrapText="1"/>
    </xf>
    <xf numFmtId="164" fontId="96" fillId="12" borderId="45" xfId="0" applyNumberFormat="1" applyFont="1" applyFill="1" applyBorder="1" applyAlignment="1">
      <alignment vertical="center"/>
    </xf>
    <xf numFmtId="164" fontId="95" fillId="0" borderId="0" xfId="0" applyNumberFormat="1" applyFont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 vertical="center" wrapText="1"/>
    </xf>
    <xf numFmtId="0" fontId="89" fillId="0" borderId="49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left" vertical="center" wrapText="1"/>
    </xf>
    <xf numFmtId="164" fontId="91" fillId="0" borderId="50" xfId="0" applyNumberFormat="1" applyFont="1" applyBorder="1" applyAlignment="1">
      <alignment vertical="center"/>
    </xf>
    <xf numFmtId="0" fontId="95" fillId="4" borderId="2" xfId="0" applyFont="1" applyFill="1" applyBorder="1" applyAlignment="1">
      <alignment vertical="center"/>
    </xf>
    <xf numFmtId="0" fontId="89" fillId="0" borderId="51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left" vertical="center" wrapText="1"/>
    </xf>
    <xf numFmtId="0" fontId="89" fillId="0" borderId="49" xfId="0" applyFont="1" applyBorder="1" applyAlignment="1">
      <alignment horizontal="center" vertical="center"/>
    </xf>
    <xf numFmtId="164" fontId="91" fillId="0" borderId="45" xfId="0" applyNumberFormat="1" applyFont="1" applyBorder="1" applyAlignment="1">
      <alignment vertical="center"/>
    </xf>
    <xf numFmtId="0" fontId="89" fillId="0" borderId="51" xfId="0" applyFont="1" applyBorder="1" applyAlignment="1">
      <alignment horizontal="center" vertical="center"/>
    </xf>
    <xf numFmtId="0" fontId="95" fillId="11" borderId="2" xfId="0" applyFont="1" applyFill="1" applyBorder="1" applyAlignment="1">
      <alignment vertical="center"/>
    </xf>
    <xf numFmtId="0" fontId="89" fillId="18" borderId="51" xfId="0" applyFont="1" applyFill="1" applyBorder="1" applyAlignment="1">
      <alignment horizontal="center" vertical="center"/>
    </xf>
    <xf numFmtId="0" fontId="91" fillId="3" borderId="3" xfId="0" applyFont="1" applyFill="1" applyBorder="1" applyAlignment="1">
      <alignment horizontal="left" vertical="center" wrapText="1"/>
    </xf>
    <xf numFmtId="164" fontId="97" fillId="12" borderId="56" xfId="0" applyNumberFormat="1" applyFont="1" applyFill="1" applyBorder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164" fontId="91" fillId="0" borderId="0" xfId="0" applyNumberFormat="1" applyFont="1" applyAlignment="1">
      <alignment vertical="center"/>
    </xf>
    <xf numFmtId="164" fontId="95" fillId="4" borderId="2" xfId="0" applyNumberFormat="1" applyFont="1" applyFill="1" applyBorder="1" applyAlignment="1">
      <alignment vertical="center"/>
    </xf>
    <xf numFmtId="164" fontId="95" fillId="19" borderId="2" xfId="0" applyNumberFormat="1" applyFont="1" applyFill="1" applyBorder="1" applyAlignment="1">
      <alignment vertical="center"/>
    </xf>
    <xf numFmtId="164" fontId="95" fillId="12" borderId="2" xfId="0" applyNumberFormat="1" applyFont="1" applyFill="1" applyBorder="1" applyAlignment="1">
      <alignment vertical="center"/>
    </xf>
    <xf numFmtId="0" fontId="98" fillId="0" borderId="0" xfId="0" applyFont="1" applyAlignment="1">
      <alignment horizontal="left" vertical="center"/>
    </xf>
    <xf numFmtId="0" fontId="35" fillId="0" borderId="3" xfId="0" applyFont="1" applyBorder="1"/>
    <xf numFmtId="0" fontId="35" fillId="0" borderId="45" xfId="0" applyFont="1" applyBorder="1"/>
    <xf numFmtId="0" fontId="35" fillId="0" borderId="60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6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35" fillId="0" borderId="51" xfId="0" applyFont="1" applyBorder="1"/>
    <xf numFmtId="0" fontId="11" fillId="0" borderId="3" xfId="0" applyFont="1" applyBorder="1"/>
    <xf numFmtId="0" fontId="11" fillId="0" borderId="45" xfId="0" applyFont="1" applyBorder="1"/>
    <xf numFmtId="0" fontId="35" fillId="0" borderId="51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 wrapText="1"/>
    </xf>
    <xf numFmtId="0" fontId="35" fillId="0" borderId="62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164" fontId="102" fillId="9" borderId="2" xfId="0" applyNumberFormat="1" applyFont="1" applyFill="1" applyBorder="1" applyAlignment="1">
      <alignment vertical="center" wrapText="1"/>
    </xf>
    <xf numFmtId="164" fontId="101" fillId="0" borderId="0" xfId="0" applyNumberFormat="1" applyFont="1" applyAlignment="1">
      <alignment vertical="center" wrapText="1"/>
    </xf>
    <xf numFmtId="164" fontId="102" fillId="1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64" fontId="53" fillId="0" borderId="5" xfId="0" applyNumberFormat="1" applyFont="1" applyBorder="1" applyAlignment="1">
      <alignment horizontal="center" vertical="center" wrapText="1"/>
    </xf>
    <xf numFmtId="0" fontId="55" fillId="0" borderId="6" xfId="0" applyFont="1" applyBorder="1"/>
    <xf numFmtId="0" fontId="68" fillId="0" borderId="0" xfId="0" applyFont="1" applyAlignment="1">
      <alignment horizontal="center" vertical="center"/>
    </xf>
    <xf numFmtId="0" fontId="11" fillId="17" borderId="15" xfId="0" applyFont="1" applyFill="1" applyBorder="1" applyAlignment="1">
      <alignment horizontal="left" vertical="center" wrapText="1"/>
    </xf>
    <xf numFmtId="0" fontId="55" fillId="0" borderId="8" xfId="0" applyFont="1" applyBorder="1"/>
    <xf numFmtId="0" fontId="55" fillId="0" borderId="28" xfId="0" applyFont="1" applyBorder="1"/>
    <xf numFmtId="0" fontId="103" fillId="16" borderId="15" xfId="0" applyFont="1" applyFill="1" applyBorder="1" applyAlignment="1">
      <alignment horizontal="center" vertical="center" wrapText="1"/>
    </xf>
    <xf numFmtId="0" fontId="55" fillId="0" borderId="16" xfId="0" applyFont="1" applyBorder="1"/>
    <xf numFmtId="0" fontId="69" fillId="16" borderId="15" xfId="0" applyFont="1" applyFill="1" applyBorder="1" applyAlignment="1">
      <alignment horizontal="center" vertical="center" wrapText="1"/>
    </xf>
    <xf numFmtId="0" fontId="69" fillId="16" borderId="17" xfId="0" applyFont="1" applyFill="1" applyBorder="1" applyAlignment="1">
      <alignment horizontal="center" vertical="center" wrapText="1"/>
    </xf>
    <xf numFmtId="0" fontId="55" fillId="0" borderId="18" xfId="0" applyFont="1" applyBorder="1"/>
    <xf numFmtId="0" fontId="55" fillId="0" borderId="19" xfId="0" applyFont="1" applyBorder="1"/>
    <xf numFmtId="0" fontId="69" fillId="16" borderId="20" xfId="0" applyFont="1" applyFill="1" applyBorder="1" applyAlignment="1">
      <alignment horizontal="center" vertical="center" wrapText="1"/>
    </xf>
    <xf numFmtId="0" fontId="55" fillId="0" borderId="21" xfId="0" applyFont="1" applyBorder="1"/>
    <xf numFmtId="0" fontId="55" fillId="0" borderId="22" xfId="0" applyFont="1" applyBorder="1"/>
    <xf numFmtId="0" fontId="71" fillId="0" borderId="0" xfId="0" applyFont="1" applyAlignment="1">
      <alignment horizontal="left" vertical="center" wrapText="1"/>
    </xf>
    <xf numFmtId="0" fontId="72" fillId="0" borderId="29" xfId="0" applyFont="1" applyBorder="1" applyAlignment="1">
      <alignment horizontal="center" vertical="center" wrapText="1"/>
    </xf>
    <xf numFmtId="0" fontId="55" fillId="0" borderId="29" xfId="0" applyFont="1" applyBorder="1"/>
    <xf numFmtId="0" fontId="27" fillId="0" borderId="37" xfId="0" applyFont="1" applyBorder="1" applyAlignment="1">
      <alignment horizontal="center" vertical="center"/>
    </xf>
    <xf numFmtId="0" fontId="55" fillId="0" borderId="38" xfId="0" applyFont="1" applyBorder="1"/>
    <xf numFmtId="0" fontId="11" fillId="8" borderId="39" xfId="0" applyFont="1" applyFill="1" applyBorder="1" applyAlignment="1">
      <alignment horizontal="center"/>
    </xf>
    <xf numFmtId="0" fontId="55" fillId="0" borderId="40" xfId="0" applyFont="1" applyBorder="1"/>
    <xf numFmtId="0" fontId="55" fillId="0" borderId="41" xfId="0" applyFont="1" applyBorder="1"/>
    <xf numFmtId="0" fontId="9" fillId="0" borderId="0" xfId="0" applyFont="1" applyAlignment="1">
      <alignment horizontal="left" vertical="center" wrapText="1"/>
    </xf>
    <xf numFmtId="0" fontId="89" fillId="0" borderId="44" xfId="0" applyFont="1" applyBorder="1" applyAlignment="1">
      <alignment horizontal="left" vertical="center" wrapText="1"/>
    </xf>
    <xf numFmtId="0" fontId="89" fillId="0" borderId="15" xfId="0" applyFont="1" applyBorder="1" applyAlignment="1">
      <alignment horizontal="left" vertical="center" wrapText="1"/>
    </xf>
    <xf numFmtId="0" fontId="89" fillId="0" borderId="52" xfId="0" applyFont="1" applyBorder="1" applyAlignment="1">
      <alignment horizontal="left" vertical="center" wrapText="1"/>
    </xf>
    <xf numFmtId="0" fontId="55" fillId="0" borderId="53" xfId="0" applyFont="1" applyBorder="1"/>
    <xf numFmtId="0" fontId="89" fillId="0" borderId="54" xfId="0" applyFont="1" applyBorder="1" applyAlignment="1">
      <alignment horizontal="center" vertical="center"/>
    </xf>
    <xf numFmtId="0" fontId="55" fillId="0" borderId="55" xfId="0" applyFont="1" applyBorder="1"/>
    <xf numFmtId="0" fontId="89" fillId="0" borderId="44" xfId="0" applyFont="1" applyBorder="1" applyAlignment="1">
      <alignment horizontal="center" vertical="center"/>
    </xf>
    <xf numFmtId="0" fontId="94" fillId="12" borderId="15" xfId="0" applyFont="1" applyFill="1" applyBorder="1" applyAlignment="1">
      <alignment horizontal="center" vertical="center" wrapText="1"/>
    </xf>
    <xf numFmtId="0" fontId="93" fillId="8" borderId="39" xfId="0" applyFont="1" applyFill="1" applyBorder="1" applyAlignment="1">
      <alignment horizontal="center"/>
    </xf>
    <xf numFmtId="0" fontId="89" fillId="0" borderId="42" xfId="0" applyFont="1" applyBorder="1" applyAlignment="1">
      <alignment horizontal="left" vertical="center" wrapText="1"/>
    </xf>
    <xf numFmtId="0" fontId="55" fillId="0" borderId="33" xfId="0" applyFont="1" applyBorder="1"/>
    <xf numFmtId="0" fontId="35" fillId="0" borderId="57" xfId="0" applyFont="1" applyBorder="1" applyAlignment="1">
      <alignment horizontal="center" vertical="center"/>
    </xf>
    <xf numFmtId="0" fontId="55" fillId="0" borderId="47" xfId="0" applyFont="1" applyBorder="1"/>
    <xf numFmtId="0" fontId="55" fillId="0" borderId="59" xfId="0" applyFont="1" applyBorder="1"/>
    <xf numFmtId="0" fontId="35" fillId="0" borderId="35" xfId="0" applyFont="1" applyBorder="1" applyAlignment="1">
      <alignment horizontal="center"/>
    </xf>
    <xf numFmtId="0" fontId="55" fillId="0" borderId="5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G516"/>
  <sheetViews>
    <sheetView topLeftCell="A5" zoomScaleNormal="100" workbookViewId="0">
      <selection activeCell="E419" sqref="E419"/>
    </sheetView>
  </sheetViews>
  <sheetFormatPr baseColWidth="10" defaultColWidth="14.42578125" defaultRowHeight="15" customHeight="1"/>
  <cols>
    <col min="1" max="1" width="1.42578125" customWidth="1"/>
    <col min="2" max="2" width="7.28515625" customWidth="1"/>
    <col min="3" max="3" width="15.7109375" customWidth="1"/>
    <col min="4" max="4" width="75.28515625" customWidth="1"/>
    <col min="5" max="5" width="15.5703125" customWidth="1"/>
    <col min="6" max="6" width="9.5703125" customWidth="1"/>
    <col min="7" max="7" width="9" customWidth="1"/>
    <col min="8" max="8" width="45.140625" customWidth="1"/>
    <col min="9" max="9" width="16.140625" customWidth="1"/>
    <col min="10" max="10" width="29" customWidth="1"/>
    <col min="11" max="59" width="19.42578125" customWidth="1"/>
  </cols>
  <sheetData>
    <row r="1" spans="1:59" ht="34.5" customHeight="1">
      <c r="A1" s="1"/>
      <c r="B1" s="2"/>
      <c r="C1" s="331" t="s">
        <v>1288</v>
      </c>
      <c r="D1" s="332"/>
      <c r="E1" s="4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34.5" customHeight="1">
      <c r="A2" s="1"/>
      <c r="B2" s="2"/>
      <c r="C2" s="333" t="s">
        <v>0</v>
      </c>
      <c r="D2" s="332"/>
      <c r="E2" s="4"/>
      <c r="F2" s="334" t="s">
        <v>1</v>
      </c>
      <c r="G2" s="335" t="s">
        <v>2</v>
      </c>
      <c r="H2" s="332"/>
      <c r="I2" s="3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26.25" hidden="1" customHeight="1">
      <c r="A3" s="9"/>
      <c r="B3" s="10" t="s">
        <v>3</v>
      </c>
      <c r="C3" s="11" t="s">
        <v>4</v>
      </c>
      <c r="D3" s="12" t="s">
        <v>5</v>
      </c>
      <c r="E3" s="13"/>
      <c r="F3" s="332"/>
      <c r="G3" s="9"/>
      <c r="H3" s="1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ht="13.5" hidden="1" customHeight="1">
      <c r="A4" s="9"/>
      <c r="B4" s="15"/>
      <c r="C4" s="9"/>
      <c r="D4" s="16" t="s">
        <v>6</v>
      </c>
      <c r="E4" s="17"/>
      <c r="F4" s="332"/>
      <c r="G4" s="9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30" customHeight="1">
      <c r="A5" s="18"/>
      <c r="B5" s="19" t="s">
        <v>7</v>
      </c>
      <c r="C5" s="19" t="s">
        <v>8</v>
      </c>
      <c r="D5" s="19" t="s">
        <v>9</v>
      </c>
      <c r="E5" s="20" t="s">
        <v>10</v>
      </c>
      <c r="F5" s="332"/>
      <c r="G5" s="8" t="s">
        <v>11</v>
      </c>
      <c r="H5" s="21" t="s">
        <v>9</v>
      </c>
      <c r="I5" s="8" t="s">
        <v>10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ht="6.75" customHeight="1">
      <c r="A6" s="18"/>
      <c r="B6" s="22"/>
      <c r="C6" s="22"/>
      <c r="D6" s="23"/>
      <c r="E6" s="24"/>
      <c r="F6" s="7"/>
      <c r="G6" s="8"/>
      <c r="H6" s="21"/>
      <c r="I6" s="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ht="18" customHeight="1">
      <c r="A7" s="25" t="s">
        <v>12</v>
      </c>
      <c r="B7" s="26"/>
      <c r="C7" s="27" t="s">
        <v>13</v>
      </c>
      <c r="D7" s="28" t="s">
        <v>14</v>
      </c>
      <c r="E7" s="29">
        <f>+E8+E414+E483+E494</f>
        <v>192914352</v>
      </c>
      <c r="F7" s="30" t="s">
        <v>15</v>
      </c>
      <c r="G7" s="31"/>
      <c r="H7" s="32" t="s">
        <v>16</v>
      </c>
      <c r="I7" s="33">
        <f>SUM(I9:I504)</f>
        <v>192914352</v>
      </c>
      <c r="J7" s="34"/>
      <c r="K7" s="34"/>
      <c r="L7" s="34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</row>
    <row r="8" spans="1:59" ht="18" customHeight="1">
      <c r="A8" s="25" t="s">
        <v>12</v>
      </c>
      <c r="B8" s="26"/>
      <c r="C8" s="27" t="s">
        <v>17</v>
      </c>
      <c r="D8" s="28" t="s">
        <v>18</v>
      </c>
      <c r="E8" s="35">
        <f>+E9+E35+E40+E273+E295+E363</f>
        <v>34733037</v>
      </c>
      <c r="F8" s="30" t="s">
        <v>15</v>
      </c>
      <c r="G8" s="31"/>
      <c r="H8" s="36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</row>
    <row r="9" spans="1:59" ht="18" customHeight="1">
      <c r="A9" s="31"/>
      <c r="B9" s="37">
        <v>1</v>
      </c>
      <c r="C9" s="27" t="s">
        <v>19</v>
      </c>
      <c r="D9" s="28" t="s">
        <v>20</v>
      </c>
      <c r="E9" s="35">
        <f>+E10+E17+E24+E27+E32</f>
        <v>23917170</v>
      </c>
      <c r="F9" s="30" t="s">
        <v>15</v>
      </c>
      <c r="G9" s="38">
        <v>111</v>
      </c>
      <c r="H9" s="39" t="s">
        <v>21</v>
      </c>
      <c r="I9" s="40">
        <f>E9</f>
        <v>23917170</v>
      </c>
      <c r="J9" s="41" t="s">
        <v>22</v>
      </c>
      <c r="K9" s="31"/>
      <c r="L9" s="34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</row>
    <row r="10" spans="1:59" ht="18" customHeight="1">
      <c r="A10" s="31"/>
      <c r="B10" s="37">
        <v>11</v>
      </c>
      <c r="C10" s="42" t="s">
        <v>23</v>
      </c>
      <c r="D10" s="43" t="s">
        <v>24</v>
      </c>
      <c r="E10" s="44">
        <f>+E11+E14</f>
        <v>10445</v>
      </c>
      <c r="F10" s="30" t="s">
        <v>15</v>
      </c>
      <c r="G10" s="31"/>
      <c r="H10" s="3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</row>
    <row r="11" spans="1:59" ht="18" customHeight="1">
      <c r="A11" s="31"/>
      <c r="B11" s="26"/>
      <c r="C11" s="45" t="s">
        <v>25</v>
      </c>
      <c r="D11" s="46" t="s">
        <v>26</v>
      </c>
      <c r="E11" s="47">
        <f>+E12+E13</f>
        <v>0</v>
      </c>
      <c r="F11" s="30" t="s">
        <v>15</v>
      </c>
      <c r="G11" s="31"/>
      <c r="H11" s="36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1:59" ht="18" customHeight="1">
      <c r="A12" s="31"/>
      <c r="B12" s="26"/>
      <c r="C12" s="48" t="s">
        <v>27</v>
      </c>
      <c r="D12" s="49" t="s">
        <v>28</v>
      </c>
      <c r="E12" s="50">
        <v>0</v>
      </c>
      <c r="F12" s="51" t="s">
        <v>29</v>
      </c>
      <c r="G12" s="31"/>
      <c r="H12" s="36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ht="18" customHeight="1">
      <c r="A13" s="31"/>
      <c r="B13" s="26"/>
      <c r="C13" s="48" t="s">
        <v>30</v>
      </c>
      <c r="D13" s="49" t="s">
        <v>26</v>
      </c>
      <c r="E13" s="50">
        <v>0</v>
      </c>
      <c r="F13" s="51" t="s">
        <v>29</v>
      </c>
      <c r="G13" s="31"/>
      <c r="H13" s="3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ht="18" customHeight="1">
      <c r="A14" s="31"/>
      <c r="B14" s="26"/>
      <c r="C14" s="52" t="s">
        <v>31</v>
      </c>
      <c r="D14" s="46" t="s">
        <v>32</v>
      </c>
      <c r="E14" s="47">
        <f>+E15+E16</f>
        <v>10445</v>
      </c>
      <c r="F14" s="30" t="s">
        <v>15</v>
      </c>
      <c r="G14" s="31"/>
      <c r="H14" s="3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ht="18" customHeight="1">
      <c r="A15" s="31"/>
      <c r="B15" s="26"/>
      <c r="C15" s="48" t="s">
        <v>33</v>
      </c>
      <c r="D15" s="49" t="s">
        <v>34</v>
      </c>
      <c r="E15" s="50">
        <v>0</v>
      </c>
      <c r="F15" s="51" t="s">
        <v>29</v>
      </c>
      <c r="G15" s="31"/>
      <c r="H15" s="3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ht="18" customHeight="1">
      <c r="A16" s="31"/>
      <c r="B16" s="26"/>
      <c r="C16" s="48" t="s">
        <v>35</v>
      </c>
      <c r="D16" s="49" t="s">
        <v>36</v>
      </c>
      <c r="E16" s="50">
        <v>10445</v>
      </c>
      <c r="F16" s="51" t="s">
        <v>29</v>
      </c>
      <c r="G16" s="31"/>
      <c r="H16" s="36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18" customHeight="1">
      <c r="A17" s="31"/>
      <c r="B17" s="37">
        <v>12</v>
      </c>
      <c r="C17" s="42" t="s">
        <v>37</v>
      </c>
      <c r="D17" s="43" t="s">
        <v>38</v>
      </c>
      <c r="E17" s="44">
        <f>+E18</f>
        <v>20033510</v>
      </c>
      <c r="F17" s="30" t="s">
        <v>15</v>
      </c>
      <c r="G17" s="31"/>
      <c r="H17" s="36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18" customHeight="1">
      <c r="A18" s="31"/>
      <c r="B18" s="26"/>
      <c r="C18" s="45" t="s">
        <v>39</v>
      </c>
      <c r="D18" s="46" t="s">
        <v>40</v>
      </c>
      <c r="E18" s="47">
        <f>+E19+E20+E21+E22+E23</f>
        <v>20033510</v>
      </c>
      <c r="F18" s="30" t="s">
        <v>15</v>
      </c>
      <c r="G18" s="31"/>
      <c r="H18" s="3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18" customHeight="1">
      <c r="A19" s="31"/>
      <c r="B19" s="26"/>
      <c r="C19" s="53" t="s">
        <v>41</v>
      </c>
      <c r="D19" s="49" t="s">
        <v>42</v>
      </c>
      <c r="E19" s="50">
        <v>8878250</v>
      </c>
      <c r="F19" s="51" t="s">
        <v>29</v>
      </c>
      <c r="G19" s="31"/>
      <c r="H19" s="36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18" customHeight="1">
      <c r="A20" s="31"/>
      <c r="B20" s="26"/>
      <c r="C20" s="53" t="s">
        <v>43</v>
      </c>
      <c r="D20" s="49" t="s">
        <v>44</v>
      </c>
      <c r="E20" s="50">
        <v>1462300</v>
      </c>
      <c r="F20" s="51" t="s">
        <v>29</v>
      </c>
      <c r="G20" s="31"/>
      <c r="H20" s="3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18" customHeight="1">
      <c r="A21" s="31"/>
      <c r="B21" s="26"/>
      <c r="C21" s="53" t="s">
        <v>45</v>
      </c>
      <c r="D21" s="49" t="s">
        <v>46</v>
      </c>
      <c r="E21" s="50">
        <v>2089000</v>
      </c>
      <c r="F21" s="51" t="s">
        <v>29</v>
      </c>
      <c r="G21" s="31"/>
      <c r="H21" s="3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18" customHeight="1">
      <c r="A22" s="31"/>
      <c r="B22" s="26"/>
      <c r="C22" s="53" t="s">
        <v>47</v>
      </c>
      <c r="D22" s="49" t="s">
        <v>48</v>
      </c>
      <c r="E22" s="50">
        <v>501360</v>
      </c>
      <c r="F22" s="51" t="s">
        <v>29</v>
      </c>
      <c r="G22" s="31"/>
      <c r="H22" s="3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18" customHeight="1">
      <c r="A23" s="31"/>
      <c r="B23" s="26"/>
      <c r="C23" s="48" t="s">
        <v>49</v>
      </c>
      <c r="D23" s="49" t="s">
        <v>50</v>
      </c>
      <c r="E23" s="50">
        <v>7102600</v>
      </c>
      <c r="F23" s="51" t="s">
        <v>29</v>
      </c>
      <c r="G23" s="31"/>
      <c r="H23" s="3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18" customHeight="1">
      <c r="A24" s="31"/>
      <c r="B24" s="37">
        <v>13</v>
      </c>
      <c r="C24" s="42" t="s">
        <v>51</v>
      </c>
      <c r="D24" s="42" t="s">
        <v>52</v>
      </c>
      <c r="E24" s="54">
        <f>+E25</f>
        <v>2611250</v>
      </c>
      <c r="F24" s="30" t="s">
        <v>15</v>
      </c>
      <c r="G24" s="53"/>
      <c r="H24" s="55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</row>
    <row r="25" spans="1:59" ht="18" customHeight="1">
      <c r="A25" s="31"/>
      <c r="B25" s="26"/>
      <c r="C25" s="45" t="s">
        <v>53</v>
      </c>
      <c r="D25" s="46" t="s">
        <v>54</v>
      </c>
      <c r="E25" s="47">
        <f>+E26</f>
        <v>2611250</v>
      </c>
      <c r="F25" s="30" t="s">
        <v>15</v>
      </c>
      <c r="G25" s="31"/>
      <c r="H25" s="3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ht="18" customHeight="1">
      <c r="A26" s="31"/>
      <c r="B26" s="26"/>
      <c r="C26" s="48" t="s">
        <v>55</v>
      </c>
      <c r="D26" s="49" t="s">
        <v>54</v>
      </c>
      <c r="E26" s="50">
        <v>2611250</v>
      </c>
      <c r="F26" s="51" t="s">
        <v>29</v>
      </c>
      <c r="G26" s="31"/>
      <c r="H26" s="3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ht="18" customHeight="1">
      <c r="A27" s="31"/>
      <c r="B27" s="37">
        <v>17</v>
      </c>
      <c r="C27" s="42" t="s">
        <v>56</v>
      </c>
      <c r="D27" s="43" t="s">
        <v>57</v>
      </c>
      <c r="E27" s="44">
        <f>+E28+E29+E30+E31</f>
        <v>1261965</v>
      </c>
      <c r="F27" s="30" t="s">
        <v>15</v>
      </c>
      <c r="G27" s="31"/>
      <c r="H27" s="3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ht="18" customHeight="1">
      <c r="A28" s="31"/>
      <c r="B28" s="26"/>
      <c r="C28" s="53" t="s">
        <v>58</v>
      </c>
      <c r="D28" s="49" t="s">
        <v>59</v>
      </c>
      <c r="E28" s="50">
        <v>208900</v>
      </c>
      <c r="F28" s="51" t="s">
        <v>29</v>
      </c>
      <c r="G28" s="31"/>
      <c r="H28" s="36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ht="18" customHeight="1">
      <c r="A29" s="31"/>
      <c r="B29" s="26"/>
      <c r="C29" s="53" t="s">
        <v>60</v>
      </c>
      <c r="D29" s="49" t="s">
        <v>61</v>
      </c>
      <c r="E29" s="50">
        <v>1044500</v>
      </c>
      <c r="F29" s="51" t="s">
        <v>29</v>
      </c>
      <c r="G29" s="31"/>
      <c r="H29" s="36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ht="18" customHeight="1">
      <c r="A30" s="31"/>
      <c r="B30" s="26"/>
      <c r="C30" s="53" t="s">
        <v>62</v>
      </c>
      <c r="D30" s="49" t="s">
        <v>63</v>
      </c>
      <c r="E30" s="50">
        <v>8565</v>
      </c>
      <c r="F30" s="51" t="s">
        <v>29</v>
      </c>
      <c r="G30" s="31"/>
      <c r="H30" s="3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18" customHeight="1">
      <c r="A31" s="31"/>
      <c r="B31" s="26"/>
      <c r="C31" s="53" t="s">
        <v>64</v>
      </c>
      <c r="D31" s="49" t="s">
        <v>65</v>
      </c>
      <c r="E31" s="50">
        <v>0</v>
      </c>
      <c r="F31" s="51" t="s">
        <v>29</v>
      </c>
      <c r="G31" s="31"/>
      <c r="H31" s="36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ht="13.5" customHeight="1">
      <c r="A32" s="31"/>
      <c r="B32" s="37">
        <v>19</v>
      </c>
      <c r="C32" s="57">
        <v>4118</v>
      </c>
      <c r="D32" s="43" t="s">
        <v>66</v>
      </c>
      <c r="E32" s="58">
        <f>SUM(E33)</f>
        <v>0</v>
      </c>
      <c r="F32" s="30" t="s">
        <v>15</v>
      </c>
      <c r="G32" s="31"/>
      <c r="H32" s="36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ht="13.5" customHeight="1">
      <c r="A33" s="31"/>
      <c r="B33" s="26"/>
      <c r="C33" s="53" t="s">
        <v>67</v>
      </c>
      <c r="D33" s="49" t="s">
        <v>66</v>
      </c>
      <c r="E33" s="50">
        <v>0</v>
      </c>
      <c r="F33" s="51" t="s">
        <v>29</v>
      </c>
      <c r="G33" s="31"/>
      <c r="H33" s="31"/>
      <c r="I33" s="31"/>
      <c r="J33" s="31"/>
      <c r="K33" s="31"/>
      <c r="L33" s="34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18" customHeight="1">
      <c r="A34" s="31"/>
      <c r="B34" s="26">
        <v>18</v>
      </c>
      <c r="C34" s="42" t="s">
        <v>68</v>
      </c>
      <c r="D34" s="43" t="s">
        <v>69</v>
      </c>
      <c r="E34" s="59" t="s">
        <v>70</v>
      </c>
      <c r="F34" s="30" t="s">
        <v>15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8" customHeight="1">
      <c r="A35" s="31"/>
      <c r="B35" s="37">
        <v>3</v>
      </c>
      <c r="C35" s="27" t="s">
        <v>71</v>
      </c>
      <c r="D35" s="28" t="s">
        <v>72</v>
      </c>
      <c r="E35" s="35">
        <f>SUM(E36+E38)</f>
        <v>0</v>
      </c>
      <c r="F35" s="30" t="s">
        <v>15</v>
      </c>
      <c r="G35" s="38">
        <v>111</v>
      </c>
      <c r="H35" s="39" t="s">
        <v>21</v>
      </c>
      <c r="I35" s="40">
        <f>E35</f>
        <v>0</v>
      </c>
      <c r="J35" s="41" t="s">
        <v>22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18" customHeight="1">
      <c r="A36" s="31"/>
      <c r="B36" s="37">
        <v>31</v>
      </c>
      <c r="C36" s="42" t="s">
        <v>73</v>
      </c>
      <c r="D36" s="43" t="s">
        <v>74</v>
      </c>
      <c r="E36" s="44">
        <f>+E37</f>
        <v>0</v>
      </c>
      <c r="F36" s="30" t="s">
        <v>15</v>
      </c>
      <c r="G36" s="31"/>
      <c r="H36" s="31"/>
      <c r="I36" s="31"/>
      <c r="J36" s="31"/>
      <c r="K36" s="31"/>
      <c r="L36" s="34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18" customHeight="1">
      <c r="A37" s="31"/>
      <c r="B37" s="26"/>
      <c r="C37" s="53" t="s">
        <v>75</v>
      </c>
      <c r="D37" s="49" t="s">
        <v>76</v>
      </c>
      <c r="E37" s="50">
        <v>0</v>
      </c>
      <c r="F37" s="51" t="s">
        <v>29</v>
      </c>
      <c r="G37" s="31"/>
      <c r="H37" s="36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ht="13.5" customHeight="1">
      <c r="A38" s="31"/>
      <c r="B38" s="37">
        <v>39</v>
      </c>
      <c r="C38" s="57">
        <v>4132</v>
      </c>
      <c r="D38" s="43" t="s">
        <v>77</v>
      </c>
      <c r="E38" s="58">
        <f>SUM(E39)</f>
        <v>0</v>
      </c>
      <c r="F38" s="30" t="s">
        <v>15</v>
      </c>
      <c r="G38" s="31"/>
      <c r="H38" s="36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ht="13.5" customHeight="1">
      <c r="A39" s="31"/>
      <c r="B39" s="26"/>
      <c r="C39" s="53" t="s">
        <v>78</v>
      </c>
      <c r="D39" s="49" t="s">
        <v>79</v>
      </c>
      <c r="E39" s="50">
        <v>0</v>
      </c>
      <c r="F39" s="51" t="s">
        <v>29</v>
      </c>
      <c r="G39" s="31"/>
      <c r="H39" s="36"/>
      <c r="I39" s="34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ht="18" customHeight="1">
      <c r="A40" s="25" t="s">
        <v>12</v>
      </c>
      <c r="B40" s="37">
        <v>4</v>
      </c>
      <c r="C40" s="27" t="s">
        <v>80</v>
      </c>
      <c r="D40" s="28" t="s">
        <v>81</v>
      </c>
      <c r="E40" s="35">
        <f>+E41+E67+E245+E250+E252</f>
        <v>10324953</v>
      </c>
      <c r="F40" s="30" t="s">
        <v>15</v>
      </c>
      <c r="G40" s="38">
        <v>111</v>
      </c>
      <c r="H40" s="39" t="s">
        <v>21</v>
      </c>
      <c r="I40" s="40">
        <f>E40-E214</f>
        <v>10324953</v>
      </c>
      <c r="J40" s="41" t="s">
        <v>22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ht="13.5" customHeight="1">
      <c r="A41" s="31"/>
      <c r="B41" s="37">
        <v>41</v>
      </c>
      <c r="C41" s="42" t="s">
        <v>82</v>
      </c>
      <c r="D41" s="43" t="s">
        <v>83</v>
      </c>
      <c r="E41" s="44">
        <f>+E42+E44+E46+E54+E61</f>
        <v>404025</v>
      </c>
      <c r="F41" s="30" t="s">
        <v>15</v>
      </c>
      <c r="G41" s="31"/>
      <c r="H41" s="36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ht="18" customHeight="1">
      <c r="A42" s="31"/>
      <c r="B42" s="26"/>
      <c r="C42" s="45" t="s">
        <v>84</v>
      </c>
      <c r="D42" s="46" t="s">
        <v>85</v>
      </c>
      <c r="E42" s="47">
        <f>+E43</f>
        <v>365575</v>
      </c>
      <c r="F42" s="30" t="s">
        <v>15</v>
      </c>
      <c r="G42" s="31"/>
      <c r="H42" s="36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18" customHeight="1">
      <c r="A43" s="31"/>
      <c r="B43" s="26"/>
      <c r="C43" s="53" t="s">
        <v>86</v>
      </c>
      <c r="D43" s="49" t="s">
        <v>87</v>
      </c>
      <c r="E43" s="50">
        <v>365575</v>
      </c>
      <c r="F43" s="51" t="s">
        <v>29</v>
      </c>
      <c r="G43" s="31"/>
      <c r="H43" s="36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18" customHeight="1">
      <c r="A44" s="31"/>
      <c r="B44" s="26"/>
      <c r="C44" s="45" t="s">
        <v>88</v>
      </c>
      <c r="D44" s="46" t="s">
        <v>89</v>
      </c>
      <c r="E44" s="47">
        <f>+E45</f>
        <v>0</v>
      </c>
      <c r="F44" s="30" t="s">
        <v>15</v>
      </c>
      <c r="G44" s="31"/>
      <c r="H44" s="36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18" customHeight="1">
      <c r="A45" s="31"/>
      <c r="B45" s="26"/>
      <c r="C45" s="53" t="s">
        <v>90</v>
      </c>
      <c r="D45" s="49" t="s">
        <v>89</v>
      </c>
      <c r="E45" s="50">
        <v>0</v>
      </c>
      <c r="F45" s="51" t="s">
        <v>29</v>
      </c>
      <c r="G45" s="31"/>
      <c r="H45" s="36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18" customHeight="1">
      <c r="A46" s="31"/>
      <c r="B46" s="26"/>
      <c r="C46" s="45" t="s">
        <v>91</v>
      </c>
      <c r="D46" s="46" t="s">
        <v>92</v>
      </c>
      <c r="E46" s="47">
        <f>SUM(E47:E53)</f>
        <v>38450</v>
      </c>
      <c r="F46" s="30" t="s">
        <v>15</v>
      </c>
      <c r="G46" s="31"/>
      <c r="H46" s="36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18" customHeight="1">
      <c r="A47" s="31"/>
      <c r="B47" s="26"/>
      <c r="C47" s="48" t="s">
        <v>93</v>
      </c>
      <c r="D47" s="49" t="s">
        <v>94</v>
      </c>
      <c r="E47" s="50">
        <v>13002</v>
      </c>
      <c r="F47" s="51" t="s">
        <v>29</v>
      </c>
      <c r="G47" s="31"/>
      <c r="H47" s="36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18" customHeight="1">
      <c r="A48" s="31"/>
      <c r="B48" s="26"/>
      <c r="C48" s="48" t="s">
        <v>95</v>
      </c>
      <c r="D48" s="49" t="s">
        <v>96</v>
      </c>
      <c r="E48" s="50">
        <v>10742</v>
      </c>
      <c r="F48" s="51" t="s">
        <v>29</v>
      </c>
      <c r="G48" s="31"/>
      <c r="H48" s="36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1:59" ht="18" customHeight="1">
      <c r="A49" s="31"/>
      <c r="B49" s="26"/>
      <c r="C49" s="48" t="s">
        <v>97</v>
      </c>
      <c r="D49" s="49" t="s">
        <v>98</v>
      </c>
      <c r="E49" s="50">
        <v>7353</v>
      </c>
      <c r="F49" s="51" t="s">
        <v>29</v>
      </c>
      <c r="G49" s="31"/>
      <c r="H49" s="36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18" customHeight="1">
      <c r="A50" s="31"/>
      <c r="B50" s="26"/>
      <c r="C50" s="48" t="s">
        <v>99</v>
      </c>
      <c r="D50" s="49" t="s">
        <v>100</v>
      </c>
      <c r="E50" s="50">
        <v>7353</v>
      </c>
      <c r="F50" s="51" t="s">
        <v>29</v>
      </c>
      <c r="G50" s="31"/>
      <c r="H50" s="36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18" customHeight="1">
      <c r="A51" s="31"/>
      <c r="B51" s="26"/>
      <c r="C51" s="48" t="s">
        <v>101</v>
      </c>
      <c r="D51" s="49" t="s">
        <v>102</v>
      </c>
      <c r="E51" s="50">
        <v>0</v>
      </c>
      <c r="F51" s="51" t="s">
        <v>29</v>
      </c>
      <c r="G51" s="31"/>
      <c r="H51" s="36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ht="18" customHeight="1">
      <c r="A52" s="31"/>
      <c r="B52" s="26"/>
      <c r="C52" s="48" t="s">
        <v>103</v>
      </c>
      <c r="D52" s="49" t="s">
        <v>104</v>
      </c>
      <c r="E52" s="50">
        <v>0</v>
      </c>
      <c r="F52" s="51" t="s">
        <v>29</v>
      </c>
      <c r="G52" s="31"/>
      <c r="H52" s="36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ht="18" customHeight="1">
      <c r="A53" s="31"/>
      <c r="B53" s="26"/>
      <c r="C53" s="48" t="s">
        <v>105</v>
      </c>
      <c r="D53" s="49" t="s">
        <v>106</v>
      </c>
      <c r="E53" s="50">
        <v>0</v>
      </c>
      <c r="F53" s="51" t="s">
        <v>29</v>
      </c>
      <c r="G53" s="31"/>
      <c r="H53" s="36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ht="18" customHeight="1">
      <c r="A54" s="31"/>
      <c r="B54" s="26"/>
      <c r="C54" s="45" t="s">
        <v>107</v>
      </c>
      <c r="D54" s="46" t="s">
        <v>108</v>
      </c>
      <c r="E54" s="47">
        <f>+E55+E56+E57+E58+E59+E60</f>
        <v>0</v>
      </c>
      <c r="F54" s="30" t="s">
        <v>15</v>
      </c>
      <c r="G54" s="31"/>
      <c r="H54" s="36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spans="1:59" ht="18" customHeight="1">
      <c r="A55" s="31"/>
      <c r="B55" s="26"/>
      <c r="C55" s="48" t="s">
        <v>109</v>
      </c>
      <c r="D55" s="49" t="s">
        <v>110</v>
      </c>
      <c r="E55" s="50">
        <v>0</v>
      </c>
      <c r="F55" s="51" t="s">
        <v>29</v>
      </c>
      <c r="G55" s="31"/>
      <c r="H55" s="3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1:59" ht="18" customHeight="1">
      <c r="A56" s="31"/>
      <c r="B56" s="26"/>
      <c r="C56" s="48" t="s">
        <v>111</v>
      </c>
      <c r="D56" s="49" t="s">
        <v>112</v>
      </c>
      <c r="E56" s="50">
        <v>0</v>
      </c>
      <c r="F56" s="51" t="s">
        <v>29</v>
      </c>
      <c r="G56" s="31"/>
      <c r="H56" s="36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1:59" ht="18" customHeight="1">
      <c r="A57" s="31"/>
      <c r="B57" s="26"/>
      <c r="C57" s="48" t="s">
        <v>113</v>
      </c>
      <c r="D57" s="49" t="s">
        <v>114</v>
      </c>
      <c r="E57" s="50">
        <v>0</v>
      </c>
      <c r="F57" s="51" t="s">
        <v>29</v>
      </c>
      <c r="G57" s="31"/>
      <c r="H57" s="36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</row>
    <row r="58" spans="1:59" ht="18" customHeight="1">
      <c r="A58" s="31"/>
      <c r="B58" s="26"/>
      <c r="C58" s="48" t="s">
        <v>115</v>
      </c>
      <c r="D58" s="49" t="s">
        <v>116</v>
      </c>
      <c r="E58" s="50">
        <v>0</v>
      </c>
      <c r="F58" s="51" t="s">
        <v>29</v>
      </c>
      <c r="G58" s="31"/>
      <c r="H58" s="36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1:59" ht="18" customHeight="1">
      <c r="A59" s="31"/>
      <c r="B59" s="26"/>
      <c r="C59" s="48" t="s">
        <v>117</v>
      </c>
      <c r="D59" s="49" t="s">
        <v>118</v>
      </c>
      <c r="E59" s="50">
        <v>0</v>
      </c>
      <c r="F59" s="51" t="s">
        <v>29</v>
      </c>
      <c r="G59" s="31"/>
      <c r="H59" s="36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1:59" ht="18" customHeight="1">
      <c r="A60" s="31"/>
      <c r="B60" s="26"/>
      <c r="C60" s="48" t="s">
        <v>119</v>
      </c>
      <c r="D60" s="49" t="s">
        <v>120</v>
      </c>
      <c r="E60" s="50">
        <v>0</v>
      </c>
      <c r="F60" s="51" t="s">
        <v>29</v>
      </c>
      <c r="G60" s="31"/>
      <c r="H60" s="36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1" spans="1:59" ht="18" customHeight="1">
      <c r="A61" s="31"/>
      <c r="B61" s="26"/>
      <c r="C61" s="45" t="s">
        <v>121</v>
      </c>
      <c r="D61" s="46" t="s">
        <v>122</v>
      </c>
      <c r="E61" s="47">
        <f>+E62+E63+E64+E65+E66</f>
        <v>0</v>
      </c>
      <c r="F61" s="30" t="s">
        <v>15</v>
      </c>
      <c r="G61" s="31"/>
      <c r="H61" s="36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1:59" ht="18" customHeight="1">
      <c r="A62" s="31"/>
      <c r="B62" s="26"/>
      <c r="C62" s="48" t="s">
        <v>123</v>
      </c>
      <c r="D62" s="49" t="s">
        <v>124</v>
      </c>
      <c r="E62" s="50">
        <v>0</v>
      </c>
      <c r="F62" s="51" t="s">
        <v>29</v>
      </c>
      <c r="G62" s="31"/>
      <c r="H62" s="3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</row>
    <row r="63" spans="1:59" ht="18" customHeight="1">
      <c r="A63" s="31"/>
      <c r="B63" s="26"/>
      <c r="C63" s="48" t="s">
        <v>125</v>
      </c>
      <c r="D63" s="49" t="s">
        <v>126</v>
      </c>
      <c r="E63" s="50">
        <v>0</v>
      </c>
      <c r="F63" s="51" t="s">
        <v>29</v>
      </c>
      <c r="G63" s="31"/>
      <c r="H63" s="3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</row>
    <row r="64" spans="1:59" ht="18" customHeight="1">
      <c r="A64" s="31"/>
      <c r="B64" s="26"/>
      <c r="C64" s="48" t="s">
        <v>127</v>
      </c>
      <c r="D64" s="49" t="s">
        <v>128</v>
      </c>
      <c r="E64" s="50">
        <v>0</v>
      </c>
      <c r="F64" s="51" t="s">
        <v>29</v>
      </c>
      <c r="G64" s="31"/>
      <c r="H64" s="36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</row>
    <row r="65" spans="1:59" ht="18" customHeight="1">
      <c r="A65" s="31"/>
      <c r="B65" s="26"/>
      <c r="C65" s="48" t="s">
        <v>129</v>
      </c>
      <c r="D65" s="49" t="s">
        <v>130</v>
      </c>
      <c r="E65" s="50">
        <v>0</v>
      </c>
      <c r="F65" s="51" t="s">
        <v>29</v>
      </c>
      <c r="G65" s="31"/>
      <c r="H65" s="36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1:59" ht="13.5" customHeight="1">
      <c r="A66" s="31"/>
      <c r="B66" s="26"/>
      <c r="C66" s="48" t="s">
        <v>131</v>
      </c>
      <c r="D66" s="49" t="s">
        <v>132</v>
      </c>
      <c r="E66" s="50">
        <v>0</v>
      </c>
      <c r="F66" s="51" t="s">
        <v>29</v>
      </c>
      <c r="G66" s="31"/>
      <c r="H66" s="36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1:59" ht="18" customHeight="1">
      <c r="A67" s="25" t="s">
        <v>12</v>
      </c>
      <c r="B67" s="37">
        <v>43</v>
      </c>
      <c r="C67" s="42" t="s">
        <v>133</v>
      </c>
      <c r="D67" s="43" t="s">
        <v>134</v>
      </c>
      <c r="E67" s="44">
        <f>+E68+E86+E108+E127+E141+E147+E149+E159+E166+E176+E185+E194+E203+E206+E209+E211+E214</f>
        <v>9573768</v>
      </c>
      <c r="F67" s="30" t="s">
        <v>15</v>
      </c>
      <c r="G67" s="31"/>
      <c r="H67" s="36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ht="18" customHeight="1">
      <c r="A68" s="31"/>
      <c r="B68" s="26"/>
      <c r="C68" s="45" t="s">
        <v>135</v>
      </c>
      <c r="D68" s="46" t="s">
        <v>108</v>
      </c>
      <c r="E68" s="47">
        <f>SUM(E69:E85)</f>
        <v>1044500</v>
      </c>
      <c r="F68" s="30" t="s">
        <v>15</v>
      </c>
      <c r="G68" s="31"/>
      <c r="H68" s="36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59" ht="18" customHeight="1">
      <c r="A69" s="31"/>
      <c r="B69" s="26"/>
      <c r="C69" s="48" t="s">
        <v>136</v>
      </c>
      <c r="D69" s="49" t="s">
        <v>137</v>
      </c>
      <c r="E69" s="50">
        <v>417800</v>
      </c>
      <c r="F69" s="51" t="s">
        <v>29</v>
      </c>
      <c r="G69" s="31"/>
      <c r="H69" s="36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1:59" ht="18" customHeight="1">
      <c r="A70" s="31"/>
      <c r="B70" s="26"/>
      <c r="C70" s="48" t="s">
        <v>138</v>
      </c>
      <c r="D70" s="49" t="s">
        <v>139</v>
      </c>
      <c r="E70" s="50">
        <v>0</v>
      </c>
      <c r="F70" s="51" t="s">
        <v>29</v>
      </c>
      <c r="G70" s="31"/>
      <c r="H70" s="36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59" ht="18" customHeight="1">
      <c r="A71" s="31"/>
      <c r="B71" s="26"/>
      <c r="C71" s="48" t="s">
        <v>140</v>
      </c>
      <c r="D71" s="49" t="s">
        <v>141</v>
      </c>
      <c r="E71" s="50">
        <v>626700</v>
      </c>
      <c r="F71" s="51" t="s">
        <v>29</v>
      </c>
      <c r="G71" s="60"/>
      <c r="H71" s="61"/>
      <c r="I71" s="31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</row>
    <row r="72" spans="1:59" ht="18" customHeight="1">
      <c r="A72" s="31"/>
      <c r="B72" s="26"/>
      <c r="C72" s="48" t="s">
        <v>142</v>
      </c>
      <c r="D72" s="49" t="s">
        <v>143</v>
      </c>
      <c r="E72" s="50">
        <v>0</v>
      </c>
      <c r="F72" s="51" t="s">
        <v>29</v>
      </c>
      <c r="G72" s="31"/>
      <c r="H72" s="36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:59" ht="18" customHeight="1">
      <c r="A73" s="31"/>
      <c r="B73" s="26"/>
      <c r="C73" s="48" t="s">
        <v>144</v>
      </c>
      <c r="D73" s="49" t="s">
        <v>145</v>
      </c>
      <c r="E73" s="50">
        <v>0</v>
      </c>
      <c r="F73" s="51" t="s">
        <v>29</v>
      </c>
      <c r="G73" s="31"/>
      <c r="H73" s="36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1:59" ht="18" customHeight="1">
      <c r="A74" s="31"/>
      <c r="B74" s="26"/>
      <c r="C74" s="48" t="s">
        <v>146</v>
      </c>
      <c r="D74" s="49" t="s">
        <v>147</v>
      </c>
      <c r="E74" s="50">
        <v>0</v>
      </c>
      <c r="F74" s="51" t="s">
        <v>29</v>
      </c>
      <c r="G74" s="31"/>
      <c r="H74" s="36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59" ht="18" customHeight="1">
      <c r="A75" s="60"/>
      <c r="B75" s="26"/>
      <c r="C75" s="48" t="s">
        <v>148</v>
      </c>
      <c r="D75" s="49" t="s">
        <v>149</v>
      </c>
      <c r="E75" s="50">
        <v>0</v>
      </c>
      <c r="F75" s="51" t="s">
        <v>29</v>
      </c>
      <c r="G75" s="31"/>
      <c r="H75" s="36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1:59" ht="18" customHeight="1">
      <c r="A76" s="31"/>
      <c r="B76" s="26"/>
      <c r="C76" s="48" t="s">
        <v>150</v>
      </c>
      <c r="D76" s="49" t="s">
        <v>151</v>
      </c>
      <c r="E76" s="50">
        <v>0</v>
      </c>
      <c r="F76" s="51" t="s">
        <v>29</v>
      </c>
      <c r="G76" s="31"/>
      <c r="H76" s="36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ht="18" customHeight="1">
      <c r="A77" s="31"/>
      <c r="B77" s="26"/>
      <c r="C77" s="48" t="s">
        <v>152</v>
      </c>
      <c r="D77" s="49" t="s">
        <v>153</v>
      </c>
      <c r="E77" s="50">
        <v>0</v>
      </c>
      <c r="F77" s="51" t="s">
        <v>29</v>
      </c>
      <c r="G77" s="31"/>
      <c r="H77" s="36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59" ht="18" customHeight="1">
      <c r="A78" s="31"/>
      <c r="B78" s="26"/>
      <c r="C78" s="48" t="s">
        <v>154</v>
      </c>
      <c r="D78" s="49" t="s">
        <v>155</v>
      </c>
      <c r="E78" s="50">
        <v>0</v>
      </c>
      <c r="F78" s="51" t="s">
        <v>29</v>
      </c>
      <c r="G78" s="31"/>
      <c r="H78" s="36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18" customHeight="1">
      <c r="A79" s="31"/>
      <c r="B79" s="26"/>
      <c r="C79" s="48" t="s">
        <v>156</v>
      </c>
      <c r="D79" s="49" t="s">
        <v>157</v>
      </c>
      <c r="E79" s="50">
        <v>0</v>
      </c>
      <c r="F79" s="51" t="s">
        <v>29</v>
      </c>
      <c r="G79" s="31"/>
      <c r="H79" s="36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ht="18" customHeight="1">
      <c r="A80" s="31"/>
      <c r="B80" s="26"/>
      <c r="C80" s="48" t="s">
        <v>158</v>
      </c>
      <c r="D80" s="49" t="s">
        <v>159</v>
      </c>
      <c r="E80" s="50">
        <v>0</v>
      </c>
      <c r="F80" s="51" t="s">
        <v>29</v>
      </c>
      <c r="G80" s="31"/>
      <c r="H80" s="36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18" customHeight="1">
      <c r="A81" s="31"/>
      <c r="B81" s="26"/>
      <c r="C81" s="48" t="s">
        <v>160</v>
      </c>
      <c r="D81" s="49" t="s">
        <v>161</v>
      </c>
      <c r="E81" s="50">
        <v>0</v>
      </c>
      <c r="F81" s="51" t="s">
        <v>29</v>
      </c>
      <c r="G81" s="31"/>
      <c r="H81" s="36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ht="18" customHeight="1">
      <c r="A82" s="31"/>
      <c r="B82" s="26"/>
      <c r="C82" s="48" t="s">
        <v>162</v>
      </c>
      <c r="D82" s="49" t="s">
        <v>163</v>
      </c>
      <c r="E82" s="50">
        <v>0</v>
      </c>
      <c r="F82" s="51" t="s">
        <v>29</v>
      </c>
      <c r="G82" s="31"/>
      <c r="H82" s="36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ht="18" customHeight="1">
      <c r="A83" s="31"/>
      <c r="B83" s="26"/>
      <c r="C83" s="48" t="s">
        <v>164</v>
      </c>
      <c r="D83" s="49" t="s">
        <v>165</v>
      </c>
      <c r="E83" s="50">
        <v>0</v>
      </c>
      <c r="F83" s="51" t="s">
        <v>29</v>
      </c>
      <c r="G83" s="31"/>
      <c r="H83" s="36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18" customHeight="1">
      <c r="A84" s="31"/>
      <c r="B84" s="26"/>
      <c r="C84" s="48" t="s">
        <v>166</v>
      </c>
      <c r="D84" s="49" t="s">
        <v>167</v>
      </c>
      <c r="E84" s="50">
        <v>0</v>
      </c>
      <c r="F84" s="51" t="s">
        <v>29</v>
      </c>
      <c r="G84" s="31"/>
      <c r="H84" s="36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ht="18" customHeight="1">
      <c r="A85" s="31"/>
      <c r="B85" s="26"/>
      <c r="C85" s="48" t="s">
        <v>168</v>
      </c>
      <c r="D85" s="49" t="s">
        <v>169</v>
      </c>
      <c r="E85" s="50">
        <v>0</v>
      </c>
      <c r="F85" s="51" t="s">
        <v>29</v>
      </c>
      <c r="G85" s="31"/>
      <c r="H85" s="36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ht="18" customHeight="1">
      <c r="A86" s="31"/>
      <c r="B86" s="26"/>
      <c r="C86" s="45" t="s">
        <v>170</v>
      </c>
      <c r="D86" s="46" t="s">
        <v>171</v>
      </c>
      <c r="E86" s="47">
        <f>+E87+E88+E89+E90+E91+E92+E93+E94+E95+E96+E97+E98+E99+E100+E101+E102+E103+E104+E105+E106+E107</f>
        <v>1460942</v>
      </c>
      <c r="F86" s="30" t="s">
        <v>15</v>
      </c>
      <c r="G86" s="31"/>
      <c r="H86" s="36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ht="18" customHeight="1">
      <c r="A87" s="31"/>
      <c r="B87" s="26"/>
      <c r="C87" s="48" t="s">
        <v>172</v>
      </c>
      <c r="D87" s="49" t="s">
        <v>173</v>
      </c>
      <c r="E87" s="50">
        <v>2089</v>
      </c>
      <c r="F87" s="51" t="s">
        <v>29</v>
      </c>
      <c r="G87" s="31"/>
      <c r="H87" s="36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</row>
    <row r="88" spans="1:59" ht="18" customHeight="1">
      <c r="A88" s="31"/>
      <c r="B88" s="26"/>
      <c r="C88" s="48" t="s">
        <v>174</v>
      </c>
      <c r="D88" s="49" t="s">
        <v>175</v>
      </c>
      <c r="E88" s="50">
        <v>41780</v>
      </c>
      <c r="F88" s="51" t="s">
        <v>29</v>
      </c>
      <c r="G88" s="31"/>
      <c r="H88" s="36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ht="18" customHeight="1">
      <c r="A89" s="31"/>
      <c r="B89" s="26"/>
      <c r="C89" s="48" t="s">
        <v>176</v>
      </c>
      <c r="D89" s="49" t="s">
        <v>177</v>
      </c>
      <c r="E89" s="50">
        <v>1044</v>
      </c>
      <c r="F89" s="51" t="s">
        <v>29</v>
      </c>
      <c r="G89" s="31"/>
      <c r="H89" s="36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ht="18" customHeight="1">
      <c r="A90" s="31"/>
      <c r="B90" s="26"/>
      <c r="C90" s="48" t="s">
        <v>178</v>
      </c>
      <c r="D90" s="49" t="s">
        <v>179</v>
      </c>
      <c r="E90" s="50">
        <v>1044</v>
      </c>
      <c r="F90" s="51" t="s">
        <v>29</v>
      </c>
      <c r="G90" s="31"/>
      <c r="H90" s="36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18" customHeight="1">
      <c r="A91" s="31"/>
      <c r="B91" s="26"/>
      <c r="C91" s="48" t="s">
        <v>180</v>
      </c>
      <c r="D91" s="49" t="s">
        <v>181</v>
      </c>
      <c r="E91" s="50">
        <v>1044500</v>
      </c>
      <c r="F91" s="51" t="s">
        <v>29</v>
      </c>
      <c r="G91" s="31"/>
      <c r="H91" s="36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ht="18" customHeight="1">
      <c r="A92" s="31"/>
      <c r="B92" s="26"/>
      <c r="C92" s="48" t="s">
        <v>182</v>
      </c>
      <c r="D92" s="49" t="s">
        <v>183</v>
      </c>
      <c r="E92" s="50">
        <v>52225</v>
      </c>
      <c r="F92" s="51" t="s">
        <v>29</v>
      </c>
      <c r="G92" s="31"/>
      <c r="H92" s="36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ht="18" customHeight="1">
      <c r="A93" s="31"/>
      <c r="B93" s="26"/>
      <c r="C93" s="48" t="s">
        <v>184</v>
      </c>
      <c r="D93" s="49" t="s">
        <v>185</v>
      </c>
      <c r="E93" s="50">
        <v>83560</v>
      </c>
      <c r="F93" s="51" t="s">
        <v>29</v>
      </c>
      <c r="G93" s="31"/>
      <c r="H93" s="36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ht="18" customHeight="1">
      <c r="A94" s="31"/>
      <c r="B94" s="26"/>
      <c r="C94" s="48" t="s">
        <v>186</v>
      </c>
      <c r="D94" s="49" t="s">
        <v>187</v>
      </c>
      <c r="E94" s="50">
        <v>10445</v>
      </c>
      <c r="F94" s="51" t="s">
        <v>29</v>
      </c>
      <c r="G94" s="31"/>
      <c r="H94" s="36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ht="18" customHeight="1">
      <c r="A95" s="31"/>
      <c r="B95" s="26"/>
      <c r="C95" s="48" t="s">
        <v>188</v>
      </c>
      <c r="D95" s="49" t="s">
        <v>189</v>
      </c>
      <c r="E95" s="50">
        <v>12534</v>
      </c>
      <c r="F95" s="51" t="s">
        <v>29</v>
      </c>
      <c r="G95" s="31"/>
      <c r="H95" s="36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18" customHeight="1">
      <c r="A96" s="31"/>
      <c r="B96" s="26"/>
      <c r="C96" s="48" t="s">
        <v>190</v>
      </c>
      <c r="D96" s="49" t="s">
        <v>191</v>
      </c>
      <c r="E96" s="50">
        <v>42407</v>
      </c>
      <c r="F96" s="51" t="s">
        <v>29</v>
      </c>
      <c r="G96" s="31"/>
      <c r="H96" s="36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18" customHeight="1">
      <c r="A97" s="31"/>
      <c r="B97" s="26"/>
      <c r="C97" s="48" t="s">
        <v>192</v>
      </c>
      <c r="D97" s="49" t="s">
        <v>193</v>
      </c>
      <c r="E97" s="50">
        <v>21726</v>
      </c>
      <c r="F97" s="51" t="s">
        <v>29</v>
      </c>
      <c r="G97" s="31"/>
      <c r="H97" s="36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18" customHeight="1">
      <c r="A98" s="31"/>
      <c r="B98" s="26"/>
      <c r="C98" s="48" t="s">
        <v>194</v>
      </c>
      <c r="D98" s="49" t="s">
        <v>195</v>
      </c>
      <c r="E98" s="50">
        <v>25068</v>
      </c>
      <c r="F98" s="51" t="s">
        <v>29</v>
      </c>
      <c r="G98" s="31"/>
      <c r="H98" s="36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1:59" ht="18" customHeight="1">
      <c r="A99" s="31"/>
      <c r="B99" s="26"/>
      <c r="C99" s="48" t="s">
        <v>196</v>
      </c>
      <c r="D99" s="49" t="s">
        <v>197</v>
      </c>
      <c r="E99" s="50">
        <v>25068</v>
      </c>
      <c r="F99" s="51" t="s">
        <v>29</v>
      </c>
      <c r="G99" s="31"/>
      <c r="H99" s="36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ht="18" customHeight="1">
      <c r="A100" s="31"/>
      <c r="B100" s="26"/>
      <c r="C100" s="48" t="s">
        <v>198</v>
      </c>
      <c r="D100" s="49" t="s">
        <v>199</v>
      </c>
      <c r="E100" s="50">
        <v>0</v>
      </c>
      <c r="F100" s="51" t="s">
        <v>29</v>
      </c>
      <c r="G100" s="60"/>
      <c r="H100" s="61"/>
      <c r="I100" s="31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</row>
    <row r="101" spans="1:59" ht="18" customHeight="1">
      <c r="A101" s="31"/>
      <c r="B101" s="26"/>
      <c r="C101" s="48" t="s">
        <v>200</v>
      </c>
      <c r="D101" s="49" t="s">
        <v>201</v>
      </c>
      <c r="E101" s="50">
        <v>0</v>
      </c>
      <c r="F101" s="51" t="s">
        <v>29</v>
      </c>
      <c r="G101" s="60"/>
      <c r="H101" s="61"/>
      <c r="I101" s="31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 ht="18" customHeight="1">
      <c r="A102" s="31"/>
      <c r="B102" s="26"/>
      <c r="C102" s="48" t="s">
        <v>202</v>
      </c>
      <c r="D102" s="49" t="s">
        <v>203</v>
      </c>
      <c r="E102" s="50">
        <v>83560</v>
      </c>
      <c r="F102" s="51" t="s">
        <v>29</v>
      </c>
      <c r="G102" s="60"/>
      <c r="H102" s="61"/>
      <c r="I102" s="31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</row>
    <row r="103" spans="1:59" ht="18" customHeight="1">
      <c r="A103" s="31"/>
      <c r="B103" s="26"/>
      <c r="C103" s="48" t="s">
        <v>204</v>
      </c>
      <c r="D103" s="49" t="s">
        <v>205</v>
      </c>
      <c r="E103" s="50">
        <v>6058</v>
      </c>
      <c r="F103" s="51" t="s">
        <v>29</v>
      </c>
      <c r="G103" s="60"/>
      <c r="H103" s="61"/>
      <c r="I103" s="31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</row>
    <row r="104" spans="1:59" ht="18" customHeight="1">
      <c r="A104" s="31"/>
      <c r="B104" s="26"/>
      <c r="C104" s="48" t="s">
        <v>206</v>
      </c>
      <c r="D104" s="49" t="s">
        <v>207</v>
      </c>
      <c r="E104" s="50">
        <v>6267</v>
      </c>
      <c r="F104" s="51" t="s">
        <v>29</v>
      </c>
      <c r="G104" s="60"/>
      <c r="H104" s="61"/>
      <c r="I104" s="31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</row>
    <row r="105" spans="1:59" ht="18" customHeight="1">
      <c r="A105" s="31"/>
      <c r="B105" s="26"/>
      <c r="C105" s="48" t="s">
        <v>208</v>
      </c>
      <c r="D105" s="49" t="s">
        <v>209</v>
      </c>
      <c r="E105" s="50">
        <v>1567</v>
      </c>
      <c r="F105" s="51" t="s">
        <v>29</v>
      </c>
      <c r="G105" s="60"/>
      <c r="H105" s="61"/>
      <c r="I105" s="31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</row>
    <row r="106" spans="1:59" ht="18" customHeight="1">
      <c r="A106" s="31"/>
      <c r="B106" s="26"/>
      <c r="C106" s="48" t="s">
        <v>210</v>
      </c>
      <c r="D106" s="49" t="s">
        <v>211</v>
      </c>
      <c r="E106" s="50">
        <v>0</v>
      </c>
      <c r="F106" s="51" t="s">
        <v>29</v>
      </c>
      <c r="G106" s="60"/>
      <c r="H106" s="61"/>
      <c r="I106" s="31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</row>
    <row r="107" spans="1:59" ht="18" customHeight="1">
      <c r="A107" s="31"/>
      <c r="B107" s="26"/>
      <c r="C107" s="48" t="s">
        <v>212</v>
      </c>
      <c r="D107" s="49" t="s">
        <v>213</v>
      </c>
      <c r="E107" s="50">
        <v>0</v>
      </c>
      <c r="F107" s="51" t="s">
        <v>29</v>
      </c>
      <c r="G107" s="60"/>
      <c r="H107" s="61"/>
      <c r="I107" s="31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</row>
    <row r="108" spans="1:59" ht="18" customHeight="1">
      <c r="A108" s="31"/>
      <c r="B108" s="26"/>
      <c r="C108" s="45" t="s">
        <v>214</v>
      </c>
      <c r="D108" s="46" t="s">
        <v>92</v>
      </c>
      <c r="E108" s="47">
        <f>SUM(E109:E126)</f>
        <v>855414</v>
      </c>
      <c r="F108" s="30" t="s">
        <v>15</v>
      </c>
      <c r="G108" s="60"/>
      <c r="H108" s="61"/>
      <c r="I108" s="31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</row>
    <row r="109" spans="1:59" ht="18" customHeight="1">
      <c r="A109" s="60"/>
      <c r="B109" s="26"/>
      <c r="C109" s="53" t="s">
        <v>215</v>
      </c>
      <c r="D109" s="49" t="s">
        <v>216</v>
      </c>
      <c r="E109" s="50">
        <v>6267</v>
      </c>
      <c r="F109" s="51" t="s">
        <v>29</v>
      </c>
      <c r="G109" s="60"/>
      <c r="H109" s="61"/>
      <c r="I109" s="31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</row>
    <row r="110" spans="1:59" ht="18" customHeight="1">
      <c r="A110" s="60"/>
      <c r="B110" s="26"/>
      <c r="C110" s="53" t="s">
        <v>217</v>
      </c>
      <c r="D110" s="49" t="s">
        <v>218</v>
      </c>
      <c r="E110" s="50">
        <v>5640</v>
      </c>
      <c r="F110" s="51" t="s">
        <v>29</v>
      </c>
      <c r="G110" s="31"/>
      <c r="H110" s="36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18" customHeight="1">
      <c r="A111" s="60"/>
      <c r="B111" s="26"/>
      <c r="C111" s="53" t="s">
        <v>219</v>
      </c>
      <c r="D111" s="49" t="s">
        <v>220</v>
      </c>
      <c r="E111" s="50">
        <v>384376</v>
      </c>
      <c r="F111" s="51" t="s">
        <v>29</v>
      </c>
      <c r="G111" s="31"/>
      <c r="H111" s="36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ht="18" customHeight="1">
      <c r="A112" s="60"/>
      <c r="B112" s="26"/>
      <c r="C112" s="53" t="s">
        <v>221</v>
      </c>
      <c r="D112" s="49" t="s">
        <v>222</v>
      </c>
      <c r="E112" s="50">
        <v>6434</v>
      </c>
      <c r="F112" s="51" t="s">
        <v>29</v>
      </c>
      <c r="G112" s="31"/>
      <c r="H112" s="36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ht="18" customHeight="1">
      <c r="A113" s="60"/>
      <c r="B113" s="26"/>
      <c r="C113" s="53" t="s">
        <v>223</v>
      </c>
      <c r="D113" s="49" t="s">
        <v>224</v>
      </c>
      <c r="E113" s="50">
        <v>0</v>
      </c>
      <c r="F113" s="51" t="s">
        <v>29</v>
      </c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ht="18" customHeight="1">
      <c r="A114" s="31"/>
      <c r="B114" s="26"/>
      <c r="C114" s="53" t="s">
        <v>225</v>
      </c>
      <c r="D114" s="49" t="s">
        <v>226</v>
      </c>
      <c r="E114" s="50">
        <v>2089</v>
      </c>
      <c r="F114" s="51" t="s">
        <v>29</v>
      </c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ht="18" customHeight="1">
      <c r="A115" s="31"/>
      <c r="B115" s="26"/>
      <c r="C115" s="53" t="s">
        <v>227</v>
      </c>
      <c r="D115" s="49" t="s">
        <v>228</v>
      </c>
      <c r="E115" s="50">
        <v>0</v>
      </c>
      <c r="F115" s="51" t="s">
        <v>29</v>
      </c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ht="18" customHeight="1">
      <c r="A116" s="31"/>
      <c r="B116" s="26"/>
      <c r="C116" s="53" t="s">
        <v>229</v>
      </c>
      <c r="D116" s="49" t="s">
        <v>230</v>
      </c>
      <c r="E116" s="50">
        <v>0</v>
      </c>
      <c r="F116" s="51" t="s">
        <v>29</v>
      </c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ht="18" customHeight="1">
      <c r="A117" s="31"/>
      <c r="B117" s="26"/>
      <c r="C117" s="53" t="s">
        <v>231</v>
      </c>
      <c r="D117" s="49" t="s">
        <v>232</v>
      </c>
      <c r="E117" s="50">
        <v>0</v>
      </c>
      <c r="F117" s="51" t="s">
        <v>29</v>
      </c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ht="18" customHeight="1">
      <c r="A118" s="31"/>
      <c r="B118" s="26"/>
      <c r="C118" s="53" t="s">
        <v>233</v>
      </c>
      <c r="D118" s="49" t="s">
        <v>234</v>
      </c>
      <c r="E118" s="50">
        <v>0</v>
      </c>
      <c r="F118" s="51" t="s">
        <v>29</v>
      </c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ht="18" customHeight="1">
      <c r="A119" s="31"/>
      <c r="B119" s="26"/>
      <c r="C119" s="53" t="s">
        <v>235</v>
      </c>
      <c r="D119" s="49" t="s">
        <v>236</v>
      </c>
      <c r="E119" s="50">
        <v>417800</v>
      </c>
      <c r="F119" s="51" t="s">
        <v>29</v>
      </c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ht="18" customHeight="1">
      <c r="A120" s="31"/>
      <c r="B120" s="26"/>
      <c r="C120" s="53" t="s">
        <v>237</v>
      </c>
      <c r="D120" s="49" t="s">
        <v>238</v>
      </c>
      <c r="E120" s="50">
        <v>12383</v>
      </c>
      <c r="F120" s="51" t="s">
        <v>29</v>
      </c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1:59" ht="18" customHeight="1">
      <c r="A121" s="31"/>
      <c r="B121" s="62"/>
      <c r="C121" s="53" t="s">
        <v>239</v>
      </c>
      <c r="D121" s="49" t="s">
        <v>240</v>
      </c>
      <c r="E121" s="50">
        <v>6116</v>
      </c>
      <c r="F121" s="51" t="s">
        <v>29</v>
      </c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1:59" ht="18" customHeight="1">
      <c r="A122" s="31"/>
      <c r="B122" s="26"/>
      <c r="C122" s="53" t="s">
        <v>241</v>
      </c>
      <c r="D122" s="49" t="s">
        <v>242</v>
      </c>
      <c r="E122" s="50">
        <v>2298</v>
      </c>
      <c r="F122" s="51" t="s">
        <v>29</v>
      </c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59" ht="18" customHeight="1">
      <c r="A123" s="31"/>
      <c r="B123" s="26"/>
      <c r="C123" s="53" t="s">
        <v>243</v>
      </c>
      <c r="D123" s="49" t="s">
        <v>244</v>
      </c>
      <c r="E123" s="50">
        <v>4387</v>
      </c>
      <c r="F123" s="51" t="s">
        <v>29</v>
      </c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59" ht="18" customHeight="1">
      <c r="A124" s="31"/>
      <c r="B124" s="26"/>
      <c r="C124" s="53" t="s">
        <v>245</v>
      </c>
      <c r="D124" s="49" t="s">
        <v>246</v>
      </c>
      <c r="E124" s="50">
        <v>2402</v>
      </c>
      <c r="F124" s="51" t="s">
        <v>29</v>
      </c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1:59" ht="18" customHeight="1">
      <c r="A125" s="31"/>
      <c r="B125" s="26"/>
      <c r="C125" s="53" t="s">
        <v>247</v>
      </c>
      <c r="D125" s="49" t="s">
        <v>248</v>
      </c>
      <c r="E125" s="50">
        <v>5222</v>
      </c>
      <c r="F125" s="51" t="s">
        <v>29</v>
      </c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1:59" ht="18" customHeight="1">
      <c r="A126" s="31"/>
      <c r="B126" s="26"/>
      <c r="C126" s="53" t="s">
        <v>249</v>
      </c>
      <c r="D126" s="49" t="s">
        <v>250</v>
      </c>
      <c r="E126" s="50">
        <v>0</v>
      </c>
      <c r="F126" s="51" t="s">
        <v>29</v>
      </c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</row>
    <row r="127" spans="1:59" ht="18" customHeight="1">
      <c r="A127" s="31"/>
      <c r="B127" s="26"/>
      <c r="C127" s="45" t="s">
        <v>251</v>
      </c>
      <c r="D127" s="46" t="s">
        <v>252</v>
      </c>
      <c r="E127" s="47">
        <f>SUM(E128:E140)</f>
        <v>124524</v>
      </c>
      <c r="F127" s="30" t="s">
        <v>15</v>
      </c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</row>
    <row r="128" spans="1:59" ht="18" customHeight="1">
      <c r="A128" s="31"/>
      <c r="B128" s="26"/>
      <c r="C128" s="53" t="s">
        <v>253</v>
      </c>
      <c r="D128" s="49" t="s">
        <v>254</v>
      </c>
      <c r="E128" s="50">
        <v>2089</v>
      </c>
      <c r="F128" s="51" t="s">
        <v>29</v>
      </c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</row>
    <row r="129" spans="1:59" ht="18" customHeight="1">
      <c r="A129" s="31"/>
      <c r="B129" s="26"/>
      <c r="C129" s="53" t="s">
        <v>255</v>
      </c>
      <c r="D129" s="49" t="s">
        <v>256</v>
      </c>
      <c r="E129" s="50">
        <v>31335</v>
      </c>
      <c r="F129" s="51" t="s">
        <v>29</v>
      </c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</row>
    <row r="130" spans="1:59" ht="18" customHeight="1">
      <c r="A130" s="31"/>
      <c r="B130" s="26"/>
      <c r="C130" s="53" t="s">
        <v>257</v>
      </c>
      <c r="D130" s="49" t="s">
        <v>258</v>
      </c>
      <c r="E130" s="50">
        <v>1044</v>
      </c>
      <c r="F130" s="51" t="s">
        <v>29</v>
      </c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</row>
    <row r="131" spans="1:59" ht="18" customHeight="1">
      <c r="A131" s="31"/>
      <c r="B131" s="26"/>
      <c r="C131" s="53" t="s">
        <v>259</v>
      </c>
      <c r="D131" s="31" t="s">
        <v>260</v>
      </c>
      <c r="E131" s="50">
        <v>1044</v>
      </c>
      <c r="F131" s="51" t="s">
        <v>29</v>
      </c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</row>
    <row r="132" spans="1:59" ht="18" customHeight="1">
      <c r="A132" s="31"/>
      <c r="B132" s="26"/>
      <c r="C132" s="53" t="s">
        <v>261</v>
      </c>
      <c r="D132" s="31" t="s">
        <v>262</v>
      </c>
      <c r="E132" s="50">
        <v>522</v>
      </c>
      <c r="F132" s="51" t="s">
        <v>29</v>
      </c>
      <c r="G132" s="60"/>
      <c r="H132" s="61"/>
      <c r="I132" s="31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</row>
    <row r="133" spans="1:59" ht="18" customHeight="1">
      <c r="A133" s="31"/>
      <c r="B133" s="26"/>
      <c r="C133" s="53" t="s">
        <v>263</v>
      </c>
      <c r="D133" s="49" t="s">
        <v>264</v>
      </c>
      <c r="E133" s="50">
        <v>522</v>
      </c>
      <c r="F133" s="51" t="s">
        <v>29</v>
      </c>
      <c r="G133" s="60"/>
      <c r="H133" s="61"/>
      <c r="I133" s="31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 ht="18" customHeight="1">
      <c r="A134" s="31"/>
      <c r="B134" s="26"/>
      <c r="C134" s="53" t="s">
        <v>265</v>
      </c>
      <c r="D134" s="49" t="s">
        <v>266</v>
      </c>
      <c r="E134" s="50">
        <v>121</v>
      </c>
      <c r="F134" s="51" t="s">
        <v>29</v>
      </c>
      <c r="G134" s="60"/>
      <c r="H134" s="61"/>
      <c r="I134" s="31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</row>
    <row r="135" spans="1:59" ht="18" customHeight="1">
      <c r="A135" s="31"/>
      <c r="B135" s="26"/>
      <c r="C135" s="53" t="s">
        <v>267</v>
      </c>
      <c r="D135" s="49" t="s">
        <v>268</v>
      </c>
      <c r="E135" s="50">
        <v>522</v>
      </c>
      <c r="F135" s="51" t="s">
        <v>29</v>
      </c>
      <c r="G135" s="60"/>
      <c r="H135" s="61"/>
      <c r="I135" s="31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</row>
    <row r="136" spans="1:59" ht="18" customHeight="1">
      <c r="A136" s="60"/>
      <c r="B136" s="62"/>
      <c r="C136" s="53" t="s">
        <v>269</v>
      </c>
      <c r="D136" s="49" t="s">
        <v>270</v>
      </c>
      <c r="E136" s="50">
        <v>522</v>
      </c>
      <c r="F136" s="51" t="s">
        <v>29</v>
      </c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</row>
    <row r="137" spans="1:59" ht="18" customHeight="1">
      <c r="A137" s="60"/>
      <c r="B137" s="62"/>
      <c r="C137" s="53" t="s">
        <v>271</v>
      </c>
      <c r="D137" s="49" t="s">
        <v>272</v>
      </c>
      <c r="E137" s="50">
        <v>522</v>
      </c>
      <c r="F137" s="51" t="s">
        <v>29</v>
      </c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</row>
    <row r="138" spans="1:59" ht="18" customHeight="1">
      <c r="A138" s="60"/>
      <c r="B138" s="62"/>
      <c r="C138" s="53" t="s">
        <v>273</v>
      </c>
      <c r="D138" s="49" t="s">
        <v>274</v>
      </c>
      <c r="E138" s="50">
        <v>632</v>
      </c>
      <c r="F138" s="51" t="s">
        <v>29</v>
      </c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</row>
    <row r="139" spans="1:59" ht="18" customHeight="1">
      <c r="A139" s="60"/>
      <c r="B139" s="62"/>
      <c r="C139" s="53" t="s">
        <v>275</v>
      </c>
      <c r="D139" s="49" t="s">
        <v>276</v>
      </c>
      <c r="E139" s="50">
        <v>83560</v>
      </c>
      <c r="F139" s="51" t="s">
        <v>29</v>
      </c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</row>
    <row r="140" spans="1:59" ht="18" customHeight="1">
      <c r="A140" s="31"/>
      <c r="B140" s="26"/>
      <c r="C140" s="53" t="s">
        <v>277</v>
      </c>
      <c r="D140" s="49" t="s">
        <v>278</v>
      </c>
      <c r="E140" s="50">
        <v>2089</v>
      </c>
      <c r="F140" s="51" t="s">
        <v>29</v>
      </c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</row>
    <row r="141" spans="1:59" ht="13.5" customHeight="1">
      <c r="A141" s="31"/>
      <c r="B141" s="26"/>
      <c r="C141" s="45" t="s">
        <v>279</v>
      </c>
      <c r="D141" s="46" t="s">
        <v>280</v>
      </c>
      <c r="E141" s="47">
        <f>SUM(E142:E146)</f>
        <v>635578</v>
      </c>
      <c r="F141" s="30" t="s">
        <v>15</v>
      </c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</row>
    <row r="142" spans="1:59" ht="18" customHeight="1">
      <c r="A142" s="31"/>
      <c r="B142" s="26"/>
      <c r="C142" s="53" t="s">
        <v>281</v>
      </c>
      <c r="D142" s="49" t="s">
        <v>282</v>
      </c>
      <c r="E142" s="50">
        <v>626700</v>
      </c>
      <c r="F142" s="51" t="s">
        <v>29</v>
      </c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</row>
    <row r="143" spans="1:59" ht="18" customHeight="1">
      <c r="A143" s="31"/>
      <c r="B143" s="26"/>
      <c r="C143" s="53" t="s">
        <v>283</v>
      </c>
      <c r="D143" s="49" t="s">
        <v>284</v>
      </c>
      <c r="E143" s="50">
        <v>8356</v>
      </c>
      <c r="F143" s="51" t="s">
        <v>29</v>
      </c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</row>
    <row r="144" spans="1:59" ht="18" customHeight="1">
      <c r="A144" s="31"/>
      <c r="B144" s="26"/>
      <c r="C144" s="53" t="s">
        <v>285</v>
      </c>
      <c r="D144" s="49" t="s">
        <v>286</v>
      </c>
      <c r="E144" s="50">
        <v>0</v>
      </c>
      <c r="F144" s="51" t="s">
        <v>29</v>
      </c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</row>
    <row r="145" spans="1:59" ht="18" customHeight="1">
      <c r="A145" s="31"/>
      <c r="B145" s="26"/>
      <c r="C145" s="53" t="s">
        <v>287</v>
      </c>
      <c r="D145" s="49" t="s">
        <v>288</v>
      </c>
      <c r="E145" s="50">
        <v>522</v>
      </c>
      <c r="F145" s="51" t="s">
        <v>29</v>
      </c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</row>
    <row r="146" spans="1:59" ht="18" customHeight="1">
      <c r="A146" s="31"/>
      <c r="B146" s="26"/>
      <c r="C146" s="53" t="s">
        <v>289</v>
      </c>
      <c r="D146" s="49" t="s">
        <v>290</v>
      </c>
      <c r="E146" s="50">
        <v>0</v>
      </c>
      <c r="F146" s="51" t="s">
        <v>29</v>
      </c>
      <c r="G146" s="31"/>
      <c r="H146" s="36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</row>
    <row r="147" spans="1:59" ht="18" customHeight="1">
      <c r="A147" s="31"/>
      <c r="B147" s="26"/>
      <c r="C147" s="45" t="s">
        <v>291</v>
      </c>
      <c r="D147" s="46" t="s">
        <v>292</v>
      </c>
      <c r="E147" s="47">
        <f>+E148</f>
        <v>2882820</v>
      </c>
      <c r="F147" s="30" t="s">
        <v>15</v>
      </c>
      <c r="G147" s="31"/>
      <c r="H147" s="36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</row>
    <row r="148" spans="1:59" ht="18" customHeight="1">
      <c r="A148" s="31"/>
      <c r="B148" s="26"/>
      <c r="C148" s="53" t="s">
        <v>293</v>
      </c>
      <c r="D148" s="49" t="s">
        <v>294</v>
      </c>
      <c r="E148" s="50">
        <v>2882820</v>
      </c>
      <c r="F148" s="51" t="s">
        <v>29</v>
      </c>
      <c r="G148" s="31"/>
      <c r="H148" s="36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</row>
    <row r="149" spans="1:59" ht="18" customHeight="1">
      <c r="A149" s="31"/>
      <c r="B149" s="26"/>
      <c r="C149" s="45" t="s">
        <v>295</v>
      </c>
      <c r="D149" s="46" t="s">
        <v>296</v>
      </c>
      <c r="E149" s="47">
        <f>SUM(E150:E158)</f>
        <v>82828</v>
      </c>
      <c r="F149" s="30" t="s">
        <v>15</v>
      </c>
      <c r="G149" s="31"/>
      <c r="H149" s="36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</row>
    <row r="150" spans="1:59" ht="18" customHeight="1">
      <c r="A150" s="31"/>
      <c r="B150" s="26"/>
      <c r="C150" s="53" t="s">
        <v>297</v>
      </c>
      <c r="D150" s="49" t="s">
        <v>298</v>
      </c>
      <c r="E150" s="50">
        <v>522</v>
      </c>
      <c r="F150" s="51" t="s">
        <v>29</v>
      </c>
      <c r="G150" s="31"/>
      <c r="H150" s="36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</row>
    <row r="151" spans="1:59" ht="18" customHeight="1">
      <c r="A151" s="31"/>
      <c r="B151" s="26"/>
      <c r="C151" s="53" t="s">
        <v>299</v>
      </c>
      <c r="D151" s="49" t="s">
        <v>300</v>
      </c>
      <c r="E151" s="50">
        <v>2507</v>
      </c>
      <c r="F151" s="51" t="s">
        <v>29</v>
      </c>
      <c r="G151" s="31"/>
      <c r="H151" s="36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</row>
    <row r="152" spans="1:59" ht="18" customHeight="1">
      <c r="A152" s="31"/>
      <c r="B152" s="26"/>
      <c r="C152" s="53" t="s">
        <v>301</v>
      </c>
      <c r="D152" s="49" t="s">
        <v>302</v>
      </c>
      <c r="E152" s="50">
        <v>522</v>
      </c>
      <c r="F152" s="51" t="s">
        <v>29</v>
      </c>
      <c r="G152" s="31"/>
      <c r="H152" s="36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</row>
    <row r="153" spans="1:59" ht="18" customHeight="1">
      <c r="A153" s="31"/>
      <c r="B153" s="26"/>
      <c r="C153" s="53" t="s">
        <v>303</v>
      </c>
      <c r="D153" s="49" t="s">
        <v>304</v>
      </c>
      <c r="E153" s="50">
        <v>522</v>
      </c>
      <c r="F153" s="51" t="s">
        <v>29</v>
      </c>
      <c r="G153" s="31"/>
      <c r="H153" s="36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</row>
    <row r="154" spans="1:59" ht="18" customHeight="1">
      <c r="A154" s="31"/>
      <c r="B154" s="26"/>
      <c r="C154" s="53" t="s">
        <v>305</v>
      </c>
      <c r="D154" s="49" t="s">
        <v>306</v>
      </c>
      <c r="E154" s="50">
        <v>25068</v>
      </c>
      <c r="F154" s="51" t="s">
        <v>29</v>
      </c>
      <c r="G154" s="31"/>
      <c r="H154" s="36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</row>
    <row r="155" spans="1:59" ht="18" customHeight="1">
      <c r="A155" s="31"/>
      <c r="B155" s="26"/>
      <c r="C155" s="53" t="s">
        <v>307</v>
      </c>
      <c r="D155" s="49" t="s">
        <v>308</v>
      </c>
      <c r="E155" s="50">
        <v>209</v>
      </c>
      <c r="F155" s="51" t="s">
        <v>29</v>
      </c>
      <c r="G155" s="31"/>
      <c r="H155" s="36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</row>
    <row r="156" spans="1:59" ht="18" customHeight="1">
      <c r="A156" s="31"/>
      <c r="B156" s="26"/>
      <c r="C156" s="53" t="s">
        <v>309</v>
      </c>
      <c r="D156" s="49" t="s">
        <v>310</v>
      </c>
      <c r="E156" s="50">
        <v>209</v>
      </c>
      <c r="F156" s="51" t="s">
        <v>29</v>
      </c>
      <c r="G156" s="31"/>
      <c r="H156" s="36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</row>
    <row r="157" spans="1:59" ht="18" customHeight="1">
      <c r="A157" s="31"/>
      <c r="B157" s="26"/>
      <c r="C157" s="53" t="s">
        <v>311</v>
      </c>
      <c r="D157" s="49" t="s">
        <v>312</v>
      </c>
      <c r="E157" s="50">
        <v>52225</v>
      </c>
      <c r="F157" s="51" t="s">
        <v>29</v>
      </c>
      <c r="G157" s="31"/>
      <c r="H157" s="36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</row>
    <row r="158" spans="1:59" ht="18" customHeight="1">
      <c r="A158" s="31"/>
      <c r="B158" s="26"/>
      <c r="C158" s="53" t="s">
        <v>313</v>
      </c>
      <c r="D158" s="49" t="s">
        <v>314</v>
      </c>
      <c r="E158" s="50">
        <v>1044</v>
      </c>
      <c r="F158" s="51" t="s">
        <v>29</v>
      </c>
      <c r="G158" s="31"/>
      <c r="H158" s="36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</row>
    <row r="159" spans="1:59" ht="18" customHeight="1">
      <c r="A159" s="31"/>
      <c r="B159" s="26"/>
      <c r="C159" s="45" t="s">
        <v>315</v>
      </c>
      <c r="D159" s="46" t="s">
        <v>316</v>
      </c>
      <c r="E159" s="47">
        <f>SUM(E160:E165)</f>
        <v>188205</v>
      </c>
      <c r="F159" s="30" t="s">
        <v>15</v>
      </c>
      <c r="G159" s="31"/>
      <c r="H159" s="36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</row>
    <row r="160" spans="1:59" ht="18" customHeight="1">
      <c r="A160" s="31"/>
      <c r="B160" s="26"/>
      <c r="C160" s="48" t="s">
        <v>317</v>
      </c>
      <c r="D160" s="49" t="s">
        <v>318</v>
      </c>
      <c r="E160" s="50">
        <v>2259</v>
      </c>
      <c r="F160" s="51" t="s">
        <v>29</v>
      </c>
      <c r="G160" s="31"/>
      <c r="H160" s="36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</row>
    <row r="161" spans="1:59" ht="18" customHeight="1">
      <c r="A161" s="31"/>
      <c r="B161" s="26"/>
      <c r="C161" s="48" t="s">
        <v>319</v>
      </c>
      <c r="D161" s="49" t="s">
        <v>320</v>
      </c>
      <c r="E161" s="50">
        <v>54314</v>
      </c>
      <c r="F161" s="51" t="s">
        <v>29</v>
      </c>
      <c r="G161" s="31"/>
      <c r="H161" s="36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</row>
    <row r="162" spans="1:59" ht="18" customHeight="1">
      <c r="A162" s="31"/>
      <c r="B162" s="26"/>
      <c r="C162" s="48" t="s">
        <v>321</v>
      </c>
      <c r="D162" s="49" t="s">
        <v>322</v>
      </c>
      <c r="E162" s="50">
        <v>120117</v>
      </c>
      <c r="F162" s="51" t="s">
        <v>29</v>
      </c>
      <c r="G162" s="31"/>
      <c r="H162" s="36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</row>
    <row r="163" spans="1:59" ht="18" customHeight="1">
      <c r="A163" s="31"/>
      <c r="B163" s="26"/>
      <c r="C163" s="48" t="s">
        <v>323</v>
      </c>
      <c r="D163" s="49" t="s">
        <v>324</v>
      </c>
      <c r="E163" s="50">
        <v>10445</v>
      </c>
      <c r="F163" s="51" t="s">
        <v>29</v>
      </c>
      <c r="G163" s="31"/>
      <c r="H163" s="36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</row>
    <row r="164" spans="1:59" ht="18" customHeight="1">
      <c r="A164" s="31"/>
      <c r="B164" s="26"/>
      <c r="C164" s="48" t="s">
        <v>325</v>
      </c>
      <c r="D164" s="49" t="s">
        <v>326</v>
      </c>
      <c r="E164" s="50">
        <v>522</v>
      </c>
      <c r="F164" s="51" t="s">
        <v>29</v>
      </c>
      <c r="G164" s="31"/>
      <c r="H164" s="36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</row>
    <row r="165" spans="1:59" ht="18" customHeight="1">
      <c r="A165" s="31"/>
      <c r="B165" s="26"/>
      <c r="C165" s="48" t="s">
        <v>327</v>
      </c>
      <c r="D165" s="49" t="s">
        <v>328</v>
      </c>
      <c r="E165" s="50">
        <v>548</v>
      </c>
      <c r="F165" s="51" t="s">
        <v>29</v>
      </c>
      <c r="G165" s="31"/>
      <c r="H165" s="36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</row>
    <row r="166" spans="1:59" ht="18" customHeight="1">
      <c r="A166" s="31"/>
      <c r="B166" s="26"/>
      <c r="C166" s="45" t="s">
        <v>329</v>
      </c>
      <c r="D166" s="46" t="s">
        <v>330</v>
      </c>
      <c r="E166" s="47">
        <f>SUM(E167:E175)</f>
        <v>526792</v>
      </c>
      <c r="F166" s="30" t="s">
        <v>15</v>
      </c>
      <c r="G166" s="31"/>
      <c r="H166" s="36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</row>
    <row r="167" spans="1:59" ht="18" customHeight="1">
      <c r="A167" s="31"/>
      <c r="B167" s="26"/>
      <c r="C167" s="53" t="s">
        <v>331</v>
      </c>
      <c r="D167" s="49" t="s">
        <v>332</v>
      </c>
      <c r="E167" s="50">
        <v>432423</v>
      </c>
      <c r="F167" s="51" t="s">
        <v>29</v>
      </c>
      <c r="G167" s="31"/>
      <c r="H167" s="36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</row>
    <row r="168" spans="1:59" ht="18" customHeight="1">
      <c r="A168" s="31"/>
      <c r="B168" s="26"/>
      <c r="C168" s="53" t="s">
        <v>333</v>
      </c>
      <c r="D168" s="49" t="s">
        <v>334</v>
      </c>
      <c r="E168" s="50">
        <v>552</v>
      </c>
      <c r="F168" s="51" t="s">
        <v>29</v>
      </c>
      <c r="G168" s="31"/>
      <c r="H168" s="36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</row>
    <row r="169" spans="1:59" ht="18" customHeight="1">
      <c r="A169" s="31"/>
      <c r="B169" s="26"/>
      <c r="C169" s="53" t="s">
        <v>335</v>
      </c>
      <c r="D169" s="49" t="s">
        <v>336</v>
      </c>
      <c r="E169" s="50">
        <v>313</v>
      </c>
      <c r="F169" s="51" t="s">
        <v>29</v>
      </c>
      <c r="G169" s="31"/>
      <c r="H169" s="36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</row>
    <row r="170" spans="1:59" ht="18" customHeight="1">
      <c r="A170" s="31"/>
      <c r="B170" s="26"/>
      <c r="C170" s="53" t="s">
        <v>337</v>
      </c>
      <c r="D170" s="49" t="s">
        <v>338</v>
      </c>
      <c r="E170" s="50">
        <v>0</v>
      </c>
      <c r="F170" s="51" t="s">
        <v>29</v>
      </c>
      <c r="G170" s="31"/>
      <c r="H170" s="36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</row>
    <row r="171" spans="1:59" ht="18" customHeight="1">
      <c r="A171" s="31"/>
      <c r="B171" s="26"/>
      <c r="C171" s="53" t="s">
        <v>339</v>
      </c>
      <c r="D171" s="49" t="s">
        <v>340</v>
      </c>
      <c r="E171" s="50">
        <v>83560</v>
      </c>
      <c r="F171" s="51" t="s">
        <v>29</v>
      </c>
      <c r="G171" s="31"/>
      <c r="H171" s="36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</row>
    <row r="172" spans="1:59" ht="18" customHeight="1">
      <c r="A172" s="31"/>
      <c r="B172" s="26"/>
      <c r="C172" s="53" t="s">
        <v>341</v>
      </c>
      <c r="D172" s="49" t="s">
        <v>342</v>
      </c>
      <c r="E172" s="50">
        <v>836</v>
      </c>
      <c r="F172" s="51" t="s">
        <v>29</v>
      </c>
      <c r="G172" s="31"/>
      <c r="H172" s="36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</row>
    <row r="173" spans="1:59" ht="18" customHeight="1">
      <c r="A173" s="31"/>
      <c r="B173" s="26"/>
      <c r="C173" s="53" t="s">
        <v>343</v>
      </c>
      <c r="D173" s="49" t="s">
        <v>344</v>
      </c>
      <c r="E173" s="50">
        <v>0</v>
      </c>
      <c r="F173" s="51" t="s">
        <v>29</v>
      </c>
      <c r="G173" s="31"/>
      <c r="H173" s="36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</row>
    <row r="174" spans="1:59" ht="18" customHeight="1">
      <c r="A174" s="31"/>
      <c r="B174" s="26"/>
      <c r="C174" s="53" t="s">
        <v>345</v>
      </c>
      <c r="D174" s="49" t="s">
        <v>346</v>
      </c>
      <c r="E174" s="50">
        <v>9108</v>
      </c>
      <c r="F174" s="51" t="s">
        <v>29</v>
      </c>
      <c r="G174" s="31"/>
      <c r="H174" s="36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</row>
    <row r="175" spans="1:59" ht="18" customHeight="1">
      <c r="A175" s="31"/>
      <c r="B175" s="26"/>
      <c r="C175" s="53" t="s">
        <v>347</v>
      </c>
      <c r="D175" s="49" t="s">
        <v>348</v>
      </c>
      <c r="E175" s="50">
        <v>0</v>
      </c>
      <c r="F175" s="51" t="s">
        <v>29</v>
      </c>
      <c r="G175" s="31"/>
      <c r="H175" s="36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</row>
    <row r="176" spans="1:59" ht="18" customHeight="1">
      <c r="A176" s="31"/>
      <c r="B176" s="26"/>
      <c r="C176" s="45" t="s">
        <v>349</v>
      </c>
      <c r="D176" s="46" t="s">
        <v>350</v>
      </c>
      <c r="E176" s="47">
        <f>SUM(E177:E184)</f>
        <v>603336</v>
      </c>
      <c r="F176" s="30" t="s">
        <v>15</v>
      </c>
      <c r="G176" s="31"/>
      <c r="H176" s="36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</row>
    <row r="177" spans="1:59" ht="18" customHeight="1">
      <c r="A177" s="31"/>
      <c r="B177" s="26"/>
      <c r="C177" s="53" t="s">
        <v>351</v>
      </c>
      <c r="D177" s="49" t="s">
        <v>352</v>
      </c>
      <c r="E177" s="50">
        <v>20890</v>
      </c>
      <c r="F177" s="51" t="s">
        <v>29</v>
      </c>
      <c r="G177" s="31"/>
      <c r="H177" s="36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</row>
    <row r="178" spans="1:59" ht="18" customHeight="1">
      <c r="A178" s="31"/>
      <c r="B178" s="26"/>
      <c r="C178" s="53" t="s">
        <v>353</v>
      </c>
      <c r="D178" s="49" t="s">
        <v>354</v>
      </c>
      <c r="E178" s="50">
        <v>470025</v>
      </c>
      <c r="F178" s="51" t="s">
        <v>29</v>
      </c>
      <c r="G178" s="31"/>
      <c r="H178" s="36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</row>
    <row r="179" spans="1:59" ht="18" customHeight="1">
      <c r="A179" s="31"/>
      <c r="B179" s="26"/>
      <c r="C179" s="53" t="s">
        <v>355</v>
      </c>
      <c r="D179" s="49" t="s">
        <v>356</v>
      </c>
      <c r="E179" s="50">
        <v>11297</v>
      </c>
      <c r="F179" s="51" t="s">
        <v>29</v>
      </c>
      <c r="G179" s="31"/>
      <c r="H179" s="36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</row>
    <row r="180" spans="1:59" ht="18" customHeight="1">
      <c r="A180" s="31"/>
      <c r="B180" s="26"/>
      <c r="C180" s="53" t="s">
        <v>357</v>
      </c>
      <c r="D180" s="49" t="s">
        <v>358</v>
      </c>
      <c r="E180" s="50">
        <v>0</v>
      </c>
      <c r="F180" s="51" t="s">
        <v>29</v>
      </c>
      <c r="G180" s="31"/>
      <c r="H180" s="36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</row>
    <row r="181" spans="1:59" ht="18" customHeight="1">
      <c r="A181" s="31"/>
      <c r="B181" s="26"/>
      <c r="C181" s="53" t="s">
        <v>359</v>
      </c>
      <c r="D181" s="49" t="s">
        <v>360</v>
      </c>
      <c r="E181" s="50">
        <v>11297</v>
      </c>
      <c r="F181" s="51" t="s">
        <v>29</v>
      </c>
      <c r="G181" s="31"/>
      <c r="H181" s="36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</row>
    <row r="182" spans="1:59" ht="18" customHeight="1">
      <c r="A182" s="31"/>
      <c r="B182" s="26"/>
      <c r="C182" s="53" t="s">
        <v>361</v>
      </c>
      <c r="D182" s="49" t="s">
        <v>362</v>
      </c>
      <c r="E182" s="50">
        <v>6267</v>
      </c>
      <c r="F182" s="51" t="s">
        <v>29</v>
      </c>
      <c r="G182" s="31"/>
      <c r="H182" s="36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</row>
    <row r="183" spans="1:59" ht="18" customHeight="1">
      <c r="A183" s="31"/>
      <c r="B183" s="26"/>
      <c r="C183" s="53" t="s">
        <v>363</v>
      </c>
      <c r="D183" s="49" t="s">
        <v>364</v>
      </c>
      <c r="E183" s="50">
        <v>0</v>
      </c>
      <c r="F183" s="51" t="s">
        <v>29</v>
      </c>
      <c r="G183" s="31"/>
      <c r="H183" s="36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</row>
    <row r="184" spans="1:59" ht="18" customHeight="1">
      <c r="A184" s="31"/>
      <c r="B184" s="26"/>
      <c r="C184" s="53" t="s">
        <v>365</v>
      </c>
      <c r="D184" s="49" t="s">
        <v>366</v>
      </c>
      <c r="E184" s="50">
        <v>83560</v>
      </c>
      <c r="F184" s="51" t="s">
        <v>29</v>
      </c>
      <c r="G184" s="31"/>
      <c r="H184" s="36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</row>
    <row r="185" spans="1:59" ht="18" customHeight="1">
      <c r="A185" s="31"/>
      <c r="B185" s="26"/>
      <c r="C185" s="45" t="s">
        <v>367</v>
      </c>
      <c r="D185" s="46" t="s">
        <v>368</v>
      </c>
      <c r="E185" s="47">
        <f>SUM(E186:E193)</f>
        <v>200143</v>
      </c>
      <c r="F185" s="30" t="s">
        <v>15</v>
      </c>
      <c r="G185" s="31"/>
      <c r="H185" s="36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</row>
    <row r="186" spans="1:59" ht="18" customHeight="1">
      <c r="A186" s="31"/>
      <c r="B186" s="26"/>
      <c r="C186" s="53" t="s">
        <v>369</v>
      </c>
      <c r="D186" s="49" t="s">
        <v>352</v>
      </c>
      <c r="E186" s="50">
        <v>20890</v>
      </c>
      <c r="F186" s="51" t="s">
        <v>29</v>
      </c>
      <c r="G186" s="31"/>
      <c r="H186" s="36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</row>
    <row r="187" spans="1:59" ht="18" customHeight="1">
      <c r="A187" s="31"/>
      <c r="B187" s="26"/>
      <c r="C187" s="53" t="s">
        <v>370</v>
      </c>
      <c r="D187" s="49" t="s">
        <v>354</v>
      </c>
      <c r="E187" s="50">
        <v>29246</v>
      </c>
      <c r="F187" s="51" t="s">
        <v>29</v>
      </c>
      <c r="G187" s="31"/>
      <c r="H187" s="36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</row>
    <row r="188" spans="1:59" ht="18" customHeight="1">
      <c r="A188" s="31"/>
      <c r="B188" s="26"/>
      <c r="C188" s="53" t="s">
        <v>371</v>
      </c>
      <c r="D188" s="49" t="s">
        <v>356</v>
      </c>
      <c r="E188" s="50">
        <v>11297</v>
      </c>
      <c r="F188" s="51" t="s">
        <v>29</v>
      </c>
      <c r="G188" s="31"/>
      <c r="H188" s="36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</row>
    <row r="189" spans="1:59" ht="18" customHeight="1">
      <c r="A189" s="31"/>
      <c r="B189" s="26"/>
      <c r="C189" s="53" t="s">
        <v>372</v>
      </c>
      <c r="D189" s="49" t="s">
        <v>358</v>
      </c>
      <c r="E189" s="50">
        <v>48047</v>
      </c>
      <c r="F189" s="51" t="s">
        <v>29</v>
      </c>
      <c r="G189" s="31"/>
      <c r="H189" s="36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</row>
    <row r="190" spans="1:59" ht="18" customHeight="1">
      <c r="A190" s="31"/>
      <c r="B190" s="26"/>
      <c r="C190" s="53" t="s">
        <v>373</v>
      </c>
      <c r="D190" s="49" t="s">
        <v>360</v>
      </c>
      <c r="E190" s="50">
        <v>0</v>
      </c>
      <c r="F190" s="51" t="s">
        <v>29</v>
      </c>
      <c r="G190" s="31"/>
      <c r="H190" s="36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</row>
    <row r="191" spans="1:59" ht="18" customHeight="1">
      <c r="A191" s="31"/>
      <c r="B191" s="26"/>
      <c r="C191" s="53" t="s">
        <v>374</v>
      </c>
      <c r="D191" s="49" t="s">
        <v>362</v>
      </c>
      <c r="E191" s="50">
        <v>83560</v>
      </c>
      <c r="F191" s="51" t="s">
        <v>29</v>
      </c>
      <c r="G191" s="31"/>
      <c r="H191" s="36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</row>
    <row r="192" spans="1:59" ht="18" customHeight="1">
      <c r="A192" s="31"/>
      <c r="B192" s="26"/>
      <c r="C192" s="53" t="s">
        <v>375</v>
      </c>
      <c r="D192" s="49" t="s">
        <v>364</v>
      </c>
      <c r="E192" s="50">
        <v>0</v>
      </c>
      <c r="F192" s="51" t="s">
        <v>29</v>
      </c>
      <c r="G192" s="31"/>
      <c r="H192" s="36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</row>
    <row r="193" spans="1:59" ht="18" customHeight="1">
      <c r="A193" s="31"/>
      <c r="B193" s="26"/>
      <c r="C193" s="53" t="s">
        <v>376</v>
      </c>
      <c r="D193" s="49" t="s">
        <v>366</v>
      </c>
      <c r="E193" s="50">
        <v>7103</v>
      </c>
      <c r="F193" s="51" t="s">
        <v>29</v>
      </c>
      <c r="G193" s="31"/>
      <c r="H193" s="36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</row>
    <row r="194" spans="1:59" ht="18" customHeight="1">
      <c r="A194" s="31"/>
      <c r="B194" s="26"/>
      <c r="C194" s="45" t="s">
        <v>377</v>
      </c>
      <c r="D194" s="46" t="s">
        <v>378</v>
      </c>
      <c r="E194" s="47">
        <f>SUM(E195:E202)</f>
        <v>728017</v>
      </c>
      <c r="F194" s="30" t="s">
        <v>15</v>
      </c>
      <c r="G194" s="31"/>
      <c r="H194" s="36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</row>
    <row r="195" spans="1:59" ht="18" customHeight="1">
      <c r="A195" s="31"/>
      <c r="B195" s="26"/>
      <c r="C195" s="53" t="s">
        <v>379</v>
      </c>
      <c r="D195" s="49" t="s">
        <v>352</v>
      </c>
      <c r="E195" s="50">
        <v>31335</v>
      </c>
      <c r="F195" s="51" t="s">
        <v>29</v>
      </c>
      <c r="G195" s="31"/>
      <c r="H195" s="36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</row>
    <row r="196" spans="1:59" ht="18" customHeight="1">
      <c r="A196" s="31"/>
      <c r="B196" s="26"/>
      <c r="C196" s="53" t="s">
        <v>380</v>
      </c>
      <c r="D196" s="49" t="s">
        <v>354</v>
      </c>
      <c r="E196" s="50">
        <v>626700</v>
      </c>
      <c r="F196" s="51" t="s">
        <v>29</v>
      </c>
      <c r="G196" s="31"/>
      <c r="H196" s="36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</row>
    <row r="197" spans="1:59" ht="18" customHeight="1">
      <c r="A197" s="31"/>
      <c r="B197" s="26"/>
      <c r="C197" s="53" t="s">
        <v>381</v>
      </c>
      <c r="D197" s="49" t="s">
        <v>356</v>
      </c>
      <c r="E197" s="50">
        <v>0</v>
      </c>
      <c r="F197" s="51" t="s">
        <v>29</v>
      </c>
      <c r="G197" s="31"/>
      <c r="H197" s="36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</row>
    <row r="198" spans="1:59" ht="18" customHeight="1">
      <c r="A198" s="31"/>
      <c r="B198" s="26"/>
      <c r="C198" s="53" t="s">
        <v>382</v>
      </c>
      <c r="D198" s="49" t="s">
        <v>358</v>
      </c>
      <c r="E198" s="50">
        <v>0</v>
      </c>
      <c r="F198" s="51" t="s">
        <v>29</v>
      </c>
      <c r="G198" s="31"/>
      <c r="H198" s="36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</row>
    <row r="199" spans="1:59" ht="18" customHeight="1">
      <c r="A199" s="31"/>
      <c r="B199" s="26"/>
      <c r="C199" s="53" t="s">
        <v>383</v>
      </c>
      <c r="D199" s="49" t="s">
        <v>360</v>
      </c>
      <c r="E199" s="50"/>
      <c r="F199" s="51" t="s">
        <v>29</v>
      </c>
      <c r="G199" s="31"/>
      <c r="H199" s="36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</row>
    <row r="200" spans="1:59" ht="18" customHeight="1">
      <c r="A200" s="31"/>
      <c r="B200" s="26"/>
      <c r="C200" s="53" t="s">
        <v>384</v>
      </c>
      <c r="D200" s="49" t="s">
        <v>362</v>
      </c>
      <c r="E200" s="50">
        <v>62879</v>
      </c>
      <c r="F200" s="51" t="s">
        <v>29</v>
      </c>
      <c r="G200" s="31"/>
      <c r="H200" s="36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</row>
    <row r="201" spans="1:59" ht="18" customHeight="1">
      <c r="A201" s="31"/>
      <c r="B201" s="26"/>
      <c r="C201" s="53" t="s">
        <v>385</v>
      </c>
      <c r="D201" s="49" t="s">
        <v>364</v>
      </c>
      <c r="E201" s="50">
        <v>0</v>
      </c>
      <c r="F201" s="51" t="s">
        <v>29</v>
      </c>
      <c r="G201" s="31"/>
      <c r="H201" s="36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</row>
    <row r="202" spans="1:59" ht="18" customHeight="1">
      <c r="A202" s="31"/>
      <c r="B202" s="26"/>
      <c r="C202" s="53" t="s">
        <v>386</v>
      </c>
      <c r="D202" s="49" t="s">
        <v>366</v>
      </c>
      <c r="E202" s="50">
        <v>7103</v>
      </c>
      <c r="F202" s="51" t="s">
        <v>29</v>
      </c>
      <c r="G202" s="31"/>
      <c r="H202" s="36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</row>
    <row r="203" spans="1:59" ht="18" customHeight="1">
      <c r="A203" s="31"/>
      <c r="B203" s="26"/>
      <c r="C203" s="45" t="s">
        <v>387</v>
      </c>
      <c r="D203" s="46" t="s">
        <v>388</v>
      </c>
      <c r="E203" s="47">
        <f>+E204+E205</f>
        <v>229790</v>
      </c>
      <c r="F203" s="30" t="s">
        <v>15</v>
      </c>
      <c r="G203" s="31"/>
      <c r="H203" s="36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</row>
    <row r="204" spans="1:59" ht="18" customHeight="1">
      <c r="A204" s="31"/>
      <c r="B204" s="26"/>
      <c r="C204" s="53" t="s">
        <v>389</v>
      </c>
      <c r="D204" s="49" t="s">
        <v>390</v>
      </c>
      <c r="E204" s="50">
        <v>104450</v>
      </c>
      <c r="F204" s="51" t="s">
        <v>29</v>
      </c>
      <c r="G204" s="31"/>
      <c r="H204" s="36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</row>
    <row r="205" spans="1:59" ht="18" customHeight="1">
      <c r="A205" s="31"/>
      <c r="B205" s="26"/>
      <c r="C205" s="53" t="s">
        <v>391</v>
      </c>
      <c r="D205" s="49" t="s">
        <v>392</v>
      </c>
      <c r="E205" s="50">
        <v>125340</v>
      </c>
      <c r="F205" s="51" t="s">
        <v>29</v>
      </c>
      <c r="G205" s="31"/>
      <c r="H205" s="36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</row>
    <row r="206" spans="1:59" ht="18" customHeight="1">
      <c r="A206" s="31"/>
      <c r="B206" s="26"/>
      <c r="C206" s="45" t="s">
        <v>393</v>
      </c>
      <c r="D206" s="46" t="s">
        <v>394</v>
      </c>
      <c r="E206" s="47">
        <f>+E207+E208</f>
        <v>8355</v>
      </c>
      <c r="F206" s="30" t="s">
        <v>15</v>
      </c>
      <c r="G206" s="31"/>
      <c r="H206" s="36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</row>
    <row r="207" spans="1:59" ht="18" customHeight="1">
      <c r="A207" s="31"/>
      <c r="B207" s="26"/>
      <c r="C207" s="53" t="s">
        <v>395</v>
      </c>
      <c r="D207" s="49" t="s">
        <v>396</v>
      </c>
      <c r="E207" s="50">
        <v>3133</v>
      </c>
      <c r="F207" s="51" t="s">
        <v>29</v>
      </c>
      <c r="G207" s="31"/>
      <c r="H207" s="36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</row>
    <row r="208" spans="1:59" ht="18" customHeight="1">
      <c r="A208" s="31"/>
      <c r="B208" s="26"/>
      <c r="C208" s="53" t="s">
        <v>397</v>
      </c>
      <c r="D208" s="49" t="s">
        <v>398</v>
      </c>
      <c r="E208" s="50">
        <v>5222</v>
      </c>
      <c r="F208" s="51" t="s">
        <v>29</v>
      </c>
      <c r="G208" s="31"/>
      <c r="H208" s="36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</row>
    <row r="209" spans="1:59" ht="18" customHeight="1">
      <c r="A209" s="31"/>
      <c r="B209" s="26"/>
      <c r="C209" s="45" t="s">
        <v>399</v>
      </c>
      <c r="D209" s="46" t="s">
        <v>400</v>
      </c>
      <c r="E209" s="47">
        <f>+E210</f>
        <v>627</v>
      </c>
      <c r="F209" s="30" t="s">
        <v>15</v>
      </c>
      <c r="G209" s="31"/>
      <c r="H209" s="36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</row>
    <row r="210" spans="1:59" ht="18" customHeight="1">
      <c r="A210" s="31"/>
      <c r="B210" s="26"/>
      <c r="C210" s="53" t="s">
        <v>401</v>
      </c>
      <c r="D210" s="49" t="s">
        <v>402</v>
      </c>
      <c r="E210" s="50">
        <v>627</v>
      </c>
      <c r="F210" s="51" t="s">
        <v>29</v>
      </c>
      <c r="G210" s="63"/>
      <c r="H210" s="64"/>
      <c r="I210" s="34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</row>
    <row r="211" spans="1:59" ht="18" customHeight="1">
      <c r="A211" s="31"/>
      <c r="B211" s="26"/>
      <c r="C211" s="45" t="s">
        <v>403</v>
      </c>
      <c r="D211" s="46" t="s">
        <v>404</v>
      </c>
      <c r="E211" s="47">
        <f>+E212+E213</f>
        <v>1897</v>
      </c>
      <c r="F211" s="30" t="s">
        <v>15</v>
      </c>
      <c r="G211" s="31"/>
      <c r="H211" s="36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</row>
    <row r="212" spans="1:59" ht="18" customHeight="1">
      <c r="A212" s="31"/>
      <c r="B212" s="26"/>
      <c r="C212" s="53" t="s">
        <v>405</v>
      </c>
      <c r="D212" s="49" t="s">
        <v>406</v>
      </c>
      <c r="E212" s="50">
        <v>1471</v>
      </c>
      <c r="F212" s="51" t="s">
        <v>29</v>
      </c>
      <c r="G212" s="31"/>
      <c r="H212" s="36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</row>
    <row r="213" spans="1:59" ht="18" customHeight="1">
      <c r="A213" s="31"/>
      <c r="B213" s="26"/>
      <c r="C213" s="53" t="s">
        <v>407</v>
      </c>
      <c r="D213" s="49" t="s">
        <v>402</v>
      </c>
      <c r="E213" s="50">
        <v>426</v>
      </c>
      <c r="F213" s="51" t="s">
        <v>29</v>
      </c>
      <c r="G213" s="31"/>
      <c r="H213" s="36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</row>
    <row r="214" spans="1:59" ht="18" customHeight="1">
      <c r="A214" s="25" t="s">
        <v>12</v>
      </c>
      <c r="B214" s="26"/>
      <c r="C214" s="45" t="s">
        <v>408</v>
      </c>
      <c r="D214" s="46" t="s">
        <v>409</v>
      </c>
      <c r="E214" s="47">
        <f>+E215+E229+E234+E236</f>
        <v>0</v>
      </c>
      <c r="F214" s="30" t="s">
        <v>15</v>
      </c>
      <c r="G214" s="38">
        <v>112</v>
      </c>
      <c r="H214" s="65" t="s">
        <v>410</v>
      </c>
      <c r="I214" s="40">
        <f>E214</f>
        <v>0</v>
      </c>
      <c r="J214" s="41" t="s">
        <v>22</v>
      </c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</row>
    <row r="215" spans="1:59" ht="18" customHeight="1">
      <c r="A215" s="25" t="s">
        <v>12</v>
      </c>
      <c r="B215" s="26"/>
      <c r="C215" s="66" t="s">
        <v>411</v>
      </c>
      <c r="D215" s="67" t="s">
        <v>412</v>
      </c>
      <c r="E215" s="68">
        <f>SUM(E216:E228)</f>
        <v>0</v>
      </c>
      <c r="F215" s="30" t="s">
        <v>15</v>
      </c>
      <c r="G215" s="69" t="s">
        <v>413</v>
      </c>
      <c r="H215" s="69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</row>
    <row r="216" spans="1:59" ht="18" customHeight="1">
      <c r="A216" s="25" t="s">
        <v>12</v>
      </c>
      <c r="B216" s="26"/>
      <c r="C216" s="48" t="s">
        <v>414</v>
      </c>
      <c r="D216" s="49" t="s">
        <v>415</v>
      </c>
      <c r="E216" s="50">
        <v>0</v>
      </c>
      <c r="F216" s="51" t="s">
        <v>29</v>
      </c>
      <c r="G216" s="69"/>
      <c r="H216" s="69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</row>
    <row r="217" spans="1:59" ht="18" customHeight="1">
      <c r="A217" s="25" t="s">
        <v>12</v>
      </c>
      <c r="B217" s="26"/>
      <c r="C217" s="48" t="s">
        <v>416</v>
      </c>
      <c r="D217" s="49" t="s">
        <v>417</v>
      </c>
      <c r="E217" s="50">
        <v>0</v>
      </c>
      <c r="F217" s="51" t="s">
        <v>29</v>
      </c>
      <c r="G217" s="70" t="s">
        <v>418</v>
      </c>
      <c r="H217" s="70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</row>
    <row r="218" spans="1:59" ht="18" customHeight="1">
      <c r="A218" s="25" t="s">
        <v>12</v>
      </c>
      <c r="B218" s="26"/>
      <c r="C218" s="48" t="s">
        <v>419</v>
      </c>
      <c r="D218" s="49" t="s">
        <v>420</v>
      </c>
      <c r="E218" s="50">
        <v>0</v>
      </c>
      <c r="F218" s="51" t="s">
        <v>29</v>
      </c>
      <c r="G218" s="70"/>
      <c r="H218" s="70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</row>
    <row r="219" spans="1:59" ht="18" customHeight="1">
      <c r="A219" s="25" t="s">
        <v>12</v>
      </c>
      <c r="B219" s="26"/>
      <c r="C219" s="48" t="s">
        <v>421</v>
      </c>
      <c r="D219" s="49" t="s">
        <v>422</v>
      </c>
      <c r="E219" s="50">
        <v>0</v>
      </c>
      <c r="F219" s="51" t="s">
        <v>29</v>
      </c>
      <c r="G219" s="70"/>
      <c r="H219" s="70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</row>
    <row r="220" spans="1:59" ht="18" customHeight="1">
      <c r="A220" s="25" t="s">
        <v>12</v>
      </c>
      <c r="B220" s="26"/>
      <c r="C220" s="48" t="s">
        <v>423</v>
      </c>
      <c r="D220" s="49" t="s">
        <v>424</v>
      </c>
      <c r="E220" s="50">
        <v>0</v>
      </c>
      <c r="F220" s="51" t="s">
        <v>29</v>
      </c>
      <c r="G220" s="31"/>
      <c r="H220" s="36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</row>
    <row r="221" spans="1:59" ht="18" customHeight="1">
      <c r="A221" s="25" t="s">
        <v>12</v>
      </c>
      <c r="B221" s="26"/>
      <c r="C221" s="48" t="s">
        <v>425</v>
      </c>
      <c r="D221" s="49" t="s">
        <v>426</v>
      </c>
      <c r="E221" s="50">
        <v>0</v>
      </c>
      <c r="F221" s="51" t="s">
        <v>29</v>
      </c>
      <c r="G221" s="31"/>
      <c r="H221" s="36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</row>
    <row r="222" spans="1:59" ht="18" customHeight="1">
      <c r="A222" s="25" t="s">
        <v>12</v>
      </c>
      <c r="B222" s="26"/>
      <c r="C222" s="48" t="s">
        <v>427</v>
      </c>
      <c r="D222" s="49" t="s">
        <v>428</v>
      </c>
      <c r="E222" s="50">
        <v>0</v>
      </c>
      <c r="F222" s="51" t="s">
        <v>29</v>
      </c>
      <c r="G222" s="31"/>
      <c r="H222" s="36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</row>
    <row r="223" spans="1:59" ht="18" customHeight="1">
      <c r="A223" s="25" t="s">
        <v>12</v>
      </c>
      <c r="B223" s="26"/>
      <c r="C223" s="48" t="s">
        <v>429</v>
      </c>
      <c r="D223" s="49" t="s">
        <v>430</v>
      </c>
      <c r="E223" s="50">
        <v>0</v>
      </c>
      <c r="F223" s="51" t="s">
        <v>29</v>
      </c>
      <c r="G223" s="31"/>
      <c r="H223" s="36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</row>
    <row r="224" spans="1:59" ht="18" customHeight="1">
      <c r="A224" s="25" t="s">
        <v>12</v>
      </c>
      <c r="B224" s="26"/>
      <c r="C224" s="48" t="s">
        <v>431</v>
      </c>
      <c r="D224" s="49" t="s">
        <v>432</v>
      </c>
      <c r="E224" s="50">
        <v>0</v>
      </c>
      <c r="F224" s="51" t="s">
        <v>29</v>
      </c>
      <c r="G224" s="31"/>
      <c r="H224" s="36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</row>
    <row r="225" spans="1:59" ht="18" customHeight="1">
      <c r="A225" s="25" t="s">
        <v>12</v>
      </c>
      <c r="B225" s="26"/>
      <c r="C225" s="48" t="s">
        <v>433</v>
      </c>
      <c r="D225" s="49" t="s">
        <v>434</v>
      </c>
      <c r="E225" s="50">
        <v>0</v>
      </c>
      <c r="F225" s="51" t="s">
        <v>29</v>
      </c>
      <c r="G225" s="31"/>
      <c r="H225" s="36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</row>
    <row r="226" spans="1:59" ht="18" customHeight="1">
      <c r="A226" s="25" t="s">
        <v>12</v>
      </c>
      <c r="B226" s="26"/>
      <c r="C226" s="48" t="s">
        <v>435</v>
      </c>
      <c r="D226" s="49" t="s">
        <v>436</v>
      </c>
      <c r="E226" s="50">
        <v>0</v>
      </c>
      <c r="F226" s="51" t="s">
        <v>29</v>
      </c>
      <c r="G226" s="31"/>
      <c r="H226" s="36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</row>
    <row r="227" spans="1:59" ht="18" customHeight="1">
      <c r="A227" s="25" t="s">
        <v>12</v>
      </c>
      <c r="B227" s="26"/>
      <c r="C227" s="48" t="s">
        <v>437</v>
      </c>
      <c r="D227" s="49" t="s">
        <v>438</v>
      </c>
      <c r="E227" s="50">
        <v>0</v>
      </c>
      <c r="F227" s="51" t="s">
        <v>29</v>
      </c>
      <c r="G227" s="31"/>
      <c r="H227" s="36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</row>
    <row r="228" spans="1:59" ht="18" customHeight="1">
      <c r="A228" s="25" t="s">
        <v>12</v>
      </c>
      <c r="B228" s="26"/>
      <c r="C228" s="48" t="s">
        <v>439</v>
      </c>
      <c r="D228" s="49" t="s">
        <v>440</v>
      </c>
      <c r="E228" s="50">
        <v>0</v>
      </c>
      <c r="F228" s="51" t="s">
        <v>29</v>
      </c>
      <c r="G228" s="31"/>
      <c r="H228" s="36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</row>
    <row r="229" spans="1:59" ht="18" customHeight="1">
      <c r="A229" s="25" t="s">
        <v>12</v>
      </c>
      <c r="B229" s="26"/>
      <c r="C229" s="66" t="s">
        <v>441</v>
      </c>
      <c r="D229" s="67" t="s">
        <v>442</v>
      </c>
      <c r="E229" s="68">
        <f>SUM(E230:E233)</f>
        <v>0</v>
      </c>
      <c r="F229" s="30" t="s">
        <v>15</v>
      </c>
      <c r="G229" s="31"/>
      <c r="H229" s="36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</row>
    <row r="230" spans="1:59" ht="18" customHeight="1">
      <c r="A230" s="25" t="s">
        <v>12</v>
      </c>
      <c r="B230" s="26"/>
      <c r="C230" s="48" t="s">
        <v>443</v>
      </c>
      <c r="D230" s="49" t="s">
        <v>444</v>
      </c>
      <c r="E230" s="50">
        <v>0</v>
      </c>
      <c r="F230" s="51" t="s">
        <v>29</v>
      </c>
      <c r="G230" s="31"/>
      <c r="H230" s="36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</row>
    <row r="231" spans="1:59" ht="18" customHeight="1">
      <c r="A231" s="25" t="s">
        <v>12</v>
      </c>
      <c r="B231" s="26"/>
      <c r="C231" s="48" t="s">
        <v>445</v>
      </c>
      <c r="D231" s="49" t="s">
        <v>426</v>
      </c>
      <c r="E231" s="50">
        <v>0</v>
      </c>
      <c r="F231" s="51" t="s">
        <v>29</v>
      </c>
      <c r="G231" s="31"/>
      <c r="H231" s="36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</row>
    <row r="232" spans="1:59" ht="18" customHeight="1">
      <c r="A232" s="25" t="s">
        <v>12</v>
      </c>
      <c r="B232" s="26"/>
      <c r="C232" s="48" t="s">
        <v>446</v>
      </c>
      <c r="D232" s="49" t="s">
        <v>447</v>
      </c>
      <c r="E232" s="50">
        <v>0</v>
      </c>
      <c r="F232" s="51" t="s">
        <v>29</v>
      </c>
      <c r="G232" s="31"/>
      <c r="H232" s="36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</row>
    <row r="233" spans="1:59" ht="18" customHeight="1">
      <c r="A233" s="25" t="s">
        <v>12</v>
      </c>
      <c r="B233" s="26"/>
      <c r="C233" s="48" t="s">
        <v>448</v>
      </c>
      <c r="D233" s="49" t="s">
        <v>438</v>
      </c>
      <c r="E233" s="50">
        <v>0</v>
      </c>
      <c r="F233" s="51" t="s">
        <v>29</v>
      </c>
      <c r="G233" s="31"/>
      <c r="H233" s="36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</row>
    <row r="234" spans="1:59" ht="18" customHeight="1">
      <c r="A234" s="25" t="s">
        <v>12</v>
      </c>
      <c r="B234" s="26"/>
      <c r="C234" s="66" t="s">
        <v>449</v>
      </c>
      <c r="D234" s="67" t="s">
        <v>450</v>
      </c>
      <c r="E234" s="68">
        <f>+E235</f>
        <v>0</v>
      </c>
      <c r="F234" s="30" t="s">
        <v>15</v>
      </c>
      <c r="G234" s="31"/>
      <c r="H234" s="36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</row>
    <row r="235" spans="1:59" ht="18" customHeight="1">
      <c r="A235" s="25" t="s">
        <v>12</v>
      </c>
      <c r="B235" s="26"/>
      <c r="C235" s="48" t="s">
        <v>451</v>
      </c>
      <c r="D235" s="49" t="s">
        <v>452</v>
      </c>
      <c r="E235" s="50">
        <v>0</v>
      </c>
      <c r="F235" s="51" t="s">
        <v>29</v>
      </c>
      <c r="G235" s="31"/>
      <c r="H235" s="36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</row>
    <row r="236" spans="1:59" ht="18" customHeight="1">
      <c r="A236" s="25" t="s">
        <v>12</v>
      </c>
      <c r="B236" s="26"/>
      <c r="C236" s="66" t="s">
        <v>453</v>
      </c>
      <c r="D236" s="67" t="s">
        <v>454</v>
      </c>
      <c r="E236" s="68">
        <f>SUM(E237:E244)</f>
        <v>0</v>
      </c>
      <c r="F236" s="30" t="s">
        <v>15</v>
      </c>
      <c r="G236" s="31"/>
      <c r="H236" s="36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</row>
    <row r="237" spans="1:59" ht="18" customHeight="1">
      <c r="A237" s="25" t="s">
        <v>12</v>
      </c>
      <c r="B237" s="26"/>
      <c r="C237" s="48" t="s">
        <v>455</v>
      </c>
      <c r="D237" s="49" t="s">
        <v>456</v>
      </c>
      <c r="E237" s="50">
        <v>0</v>
      </c>
      <c r="F237" s="51" t="s">
        <v>29</v>
      </c>
      <c r="G237" s="31"/>
      <c r="H237" s="36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</row>
    <row r="238" spans="1:59" ht="18" customHeight="1">
      <c r="A238" s="25" t="s">
        <v>12</v>
      </c>
      <c r="B238" s="26"/>
      <c r="C238" s="48" t="s">
        <v>457</v>
      </c>
      <c r="D238" s="49" t="s">
        <v>458</v>
      </c>
      <c r="E238" s="50">
        <v>0</v>
      </c>
      <c r="F238" s="51" t="s">
        <v>29</v>
      </c>
      <c r="G238" s="31"/>
      <c r="H238" s="36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</row>
    <row r="239" spans="1:59" ht="18" customHeight="1">
      <c r="A239" s="25" t="s">
        <v>12</v>
      </c>
      <c r="B239" s="26"/>
      <c r="C239" s="48" t="s">
        <v>459</v>
      </c>
      <c r="D239" s="31" t="s">
        <v>460</v>
      </c>
      <c r="E239" s="50">
        <v>0</v>
      </c>
      <c r="F239" s="51" t="s">
        <v>29</v>
      </c>
      <c r="G239" s="31"/>
      <c r="H239" s="36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</row>
    <row r="240" spans="1:59" ht="18" customHeight="1">
      <c r="A240" s="25" t="s">
        <v>12</v>
      </c>
      <c r="B240" s="26"/>
      <c r="C240" s="48" t="s">
        <v>461</v>
      </c>
      <c r="D240" s="31" t="s">
        <v>462</v>
      </c>
      <c r="E240" s="50">
        <v>0</v>
      </c>
      <c r="F240" s="51" t="s">
        <v>29</v>
      </c>
      <c r="G240" s="31"/>
      <c r="H240" s="36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</row>
    <row r="241" spans="1:59" ht="18" customHeight="1">
      <c r="A241" s="25" t="s">
        <v>12</v>
      </c>
      <c r="B241" s="26"/>
      <c r="C241" s="48" t="s">
        <v>463</v>
      </c>
      <c r="D241" s="31" t="s">
        <v>464</v>
      </c>
      <c r="E241" s="50">
        <v>0</v>
      </c>
      <c r="F241" s="51" t="s">
        <v>29</v>
      </c>
      <c r="G241" s="71"/>
      <c r="H241" s="72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</row>
    <row r="242" spans="1:59" ht="18" customHeight="1">
      <c r="A242" s="25" t="s">
        <v>12</v>
      </c>
      <c r="B242" s="26"/>
      <c r="C242" s="48" t="s">
        <v>465</v>
      </c>
      <c r="D242" s="31" t="s">
        <v>466</v>
      </c>
      <c r="E242" s="50">
        <v>0</v>
      </c>
      <c r="F242" s="51" t="s">
        <v>29</v>
      </c>
      <c r="G242" s="31"/>
      <c r="H242" s="36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</row>
    <row r="243" spans="1:59" ht="18" customHeight="1">
      <c r="A243" s="25" t="s">
        <v>12</v>
      </c>
      <c r="B243" s="26"/>
      <c r="C243" s="48" t="s">
        <v>467</v>
      </c>
      <c r="D243" s="49" t="s">
        <v>468</v>
      </c>
      <c r="E243" s="50">
        <v>0</v>
      </c>
      <c r="F243" s="51" t="s">
        <v>29</v>
      </c>
      <c r="G243" s="31"/>
      <c r="H243" s="36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</row>
    <row r="244" spans="1:59" ht="18" customHeight="1">
      <c r="A244" s="25" t="s">
        <v>12</v>
      </c>
      <c r="B244" s="26"/>
      <c r="C244" s="48" t="s">
        <v>469</v>
      </c>
      <c r="D244" s="31" t="s">
        <v>454</v>
      </c>
      <c r="E244" s="50">
        <v>0</v>
      </c>
      <c r="F244" s="51" t="s">
        <v>29</v>
      </c>
      <c r="G244" s="31"/>
      <c r="H244" s="36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</row>
    <row r="245" spans="1:59" ht="18" customHeight="1">
      <c r="A245" s="25" t="s">
        <v>12</v>
      </c>
      <c r="B245" s="37">
        <v>45</v>
      </c>
      <c r="C245" s="42" t="s">
        <v>470</v>
      </c>
      <c r="D245" s="43" t="s">
        <v>471</v>
      </c>
      <c r="E245" s="44">
        <f>SUM(E246:E249)</f>
        <v>0</v>
      </c>
      <c r="F245" s="30" t="s">
        <v>15</v>
      </c>
      <c r="G245" s="71"/>
      <c r="H245" s="72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</row>
    <row r="246" spans="1:59" ht="18" customHeight="1">
      <c r="A246" s="25" t="s">
        <v>12</v>
      </c>
      <c r="B246" s="26"/>
      <c r="C246" s="53" t="s">
        <v>472</v>
      </c>
      <c r="D246" s="49" t="s">
        <v>59</v>
      </c>
      <c r="E246" s="50">
        <v>0</v>
      </c>
      <c r="F246" s="51" t="s">
        <v>29</v>
      </c>
      <c r="G246" s="31"/>
      <c r="H246" s="36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</row>
    <row r="247" spans="1:59" ht="18" customHeight="1">
      <c r="A247" s="25" t="s">
        <v>12</v>
      </c>
      <c r="B247" s="26"/>
      <c r="C247" s="53" t="s">
        <v>473</v>
      </c>
      <c r="D247" s="49" t="s">
        <v>61</v>
      </c>
      <c r="E247" s="50">
        <v>0</v>
      </c>
      <c r="F247" s="51" t="s">
        <v>29</v>
      </c>
      <c r="G247" s="31"/>
      <c r="H247" s="36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</row>
    <row r="248" spans="1:59" ht="18" customHeight="1">
      <c r="A248" s="25" t="s">
        <v>12</v>
      </c>
      <c r="B248" s="26"/>
      <c r="C248" s="53" t="s">
        <v>474</v>
      </c>
      <c r="D248" s="49" t="s">
        <v>63</v>
      </c>
      <c r="E248" s="50">
        <v>0</v>
      </c>
      <c r="F248" s="51" t="s">
        <v>29</v>
      </c>
      <c r="G248" s="60"/>
      <c r="H248" s="61"/>
      <c r="I248" s="31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</row>
    <row r="249" spans="1:59" ht="18" customHeight="1">
      <c r="A249" s="25" t="s">
        <v>12</v>
      </c>
      <c r="B249" s="26"/>
      <c r="C249" s="53" t="s">
        <v>475</v>
      </c>
      <c r="D249" s="49" t="s">
        <v>65</v>
      </c>
      <c r="E249" s="50">
        <v>0</v>
      </c>
      <c r="F249" s="51" t="s">
        <v>29</v>
      </c>
      <c r="G249" s="60"/>
      <c r="H249" s="61"/>
      <c r="I249" s="31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</row>
    <row r="250" spans="1:59" ht="13.5" customHeight="1">
      <c r="A250" s="31"/>
      <c r="B250" s="37">
        <v>49</v>
      </c>
      <c r="C250" s="57">
        <v>4145</v>
      </c>
      <c r="D250" s="43" t="s">
        <v>476</v>
      </c>
      <c r="E250" s="58">
        <f>SUM(E251)</f>
        <v>0</v>
      </c>
      <c r="F250" s="30" t="s">
        <v>15</v>
      </c>
      <c r="G250" s="60"/>
      <c r="H250" s="61"/>
      <c r="I250" s="31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</row>
    <row r="251" spans="1:59" ht="13.5" customHeight="1">
      <c r="A251" s="31"/>
      <c r="B251" s="26"/>
      <c r="C251" s="53" t="s">
        <v>477</v>
      </c>
      <c r="D251" s="49" t="s">
        <v>478</v>
      </c>
      <c r="E251" s="50">
        <v>0</v>
      </c>
      <c r="F251" s="51" t="s">
        <v>29</v>
      </c>
      <c r="G251" s="60"/>
      <c r="H251" s="61"/>
      <c r="I251" s="31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</row>
    <row r="252" spans="1:59" ht="18" customHeight="1">
      <c r="A252" s="31"/>
      <c r="B252" s="37">
        <v>44</v>
      </c>
      <c r="C252" s="42" t="s">
        <v>479</v>
      </c>
      <c r="D252" s="43" t="s">
        <v>480</v>
      </c>
      <c r="E252" s="44">
        <f>SUM(E253:E258)+E259</f>
        <v>347160</v>
      </c>
      <c r="F252" s="30" t="s">
        <v>15</v>
      </c>
      <c r="G252" s="60"/>
      <c r="H252" s="61"/>
      <c r="I252" s="31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</row>
    <row r="253" spans="1:59" ht="18" customHeight="1">
      <c r="A253" s="31"/>
      <c r="B253" s="26"/>
      <c r="C253" s="53" t="s">
        <v>481</v>
      </c>
      <c r="D253" s="49" t="s">
        <v>482</v>
      </c>
      <c r="E253" s="50">
        <v>1044</v>
      </c>
      <c r="F253" s="51" t="s">
        <v>29</v>
      </c>
      <c r="G253" s="60"/>
      <c r="H253" s="61"/>
      <c r="I253" s="48"/>
      <c r="J253" s="73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</row>
    <row r="254" spans="1:59" ht="18" customHeight="1">
      <c r="A254" s="31"/>
      <c r="B254" s="26"/>
      <c r="C254" s="53" t="s">
        <v>483</v>
      </c>
      <c r="D254" s="49" t="s">
        <v>484</v>
      </c>
      <c r="E254" s="50">
        <v>1270</v>
      </c>
      <c r="F254" s="51" t="s">
        <v>29</v>
      </c>
      <c r="G254" s="60"/>
      <c r="H254" s="61"/>
      <c r="I254" s="48"/>
      <c r="J254" s="73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</row>
    <row r="255" spans="1:59" ht="18" customHeight="1">
      <c r="A255" s="60"/>
      <c r="B255" s="26"/>
      <c r="C255" s="53" t="s">
        <v>485</v>
      </c>
      <c r="D255" s="49" t="s">
        <v>486</v>
      </c>
      <c r="E255" s="50">
        <v>10445</v>
      </c>
      <c r="F255" s="51" t="s">
        <v>29</v>
      </c>
      <c r="G255" s="60"/>
      <c r="H255" s="61"/>
      <c r="I255" s="48"/>
      <c r="J255" s="73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</row>
    <row r="256" spans="1:59" ht="18" customHeight="1">
      <c r="A256" s="60"/>
      <c r="B256" s="26"/>
      <c r="C256" s="53" t="s">
        <v>487</v>
      </c>
      <c r="D256" s="49" t="s">
        <v>488</v>
      </c>
      <c r="E256" s="50">
        <v>73115</v>
      </c>
      <c r="F256" s="51" t="s">
        <v>29</v>
      </c>
      <c r="G256" s="60"/>
      <c r="H256" s="61"/>
      <c r="I256" s="48"/>
      <c r="J256" s="73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</row>
    <row r="257" spans="1:59" ht="18" customHeight="1">
      <c r="A257" s="60"/>
      <c r="B257" s="26"/>
      <c r="C257" s="53" t="s">
        <v>489</v>
      </c>
      <c r="D257" s="49" t="s">
        <v>490</v>
      </c>
      <c r="E257" s="50">
        <v>2298</v>
      </c>
      <c r="F257" s="51" t="s">
        <v>29</v>
      </c>
      <c r="G257" s="60"/>
      <c r="H257" s="61"/>
      <c r="I257" s="48"/>
      <c r="J257" s="73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</row>
    <row r="258" spans="1:59" ht="18" customHeight="1">
      <c r="A258" s="60"/>
      <c r="B258" s="26"/>
      <c r="C258" s="53" t="s">
        <v>491</v>
      </c>
      <c r="D258" s="49" t="s">
        <v>492</v>
      </c>
      <c r="E258" s="50">
        <v>2611</v>
      </c>
      <c r="F258" s="51" t="s">
        <v>29</v>
      </c>
      <c r="G258" s="60"/>
      <c r="H258" s="61"/>
      <c r="I258" s="48"/>
      <c r="J258" s="73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</row>
    <row r="259" spans="1:59" ht="18" customHeight="1">
      <c r="A259" s="60"/>
      <c r="B259" s="62"/>
      <c r="C259" s="45" t="s">
        <v>493</v>
      </c>
      <c r="D259" s="46" t="s">
        <v>494</v>
      </c>
      <c r="E259" s="47">
        <f>SUM(E260:E272)</f>
        <v>256377</v>
      </c>
      <c r="F259" s="30" t="s">
        <v>15</v>
      </c>
      <c r="G259" s="60"/>
      <c r="H259" s="61"/>
      <c r="I259" s="48"/>
      <c r="J259" s="73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</row>
    <row r="260" spans="1:59" ht="18" customHeight="1">
      <c r="A260" s="60"/>
      <c r="B260" s="62"/>
      <c r="C260" s="48" t="s">
        <v>495</v>
      </c>
      <c r="D260" s="49" t="s">
        <v>496</v>
      </c>
      <c r="E260" s="50">
        <v>84752</v>
      </c>
      <c r="F260" s="51" t="s">
        <v>29</v>
      </c>
      <c r="G260" s="60"/>
      <c r="H260" s="61"/>
      <c r="I260" s="31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</row>
    <row r="261" spans="1:59" ht="18" customHeight="1">
      <c r="A261" s="60"/>
      <c r="B261" s="62"/>
      <c r="C261" s="48" t="s">
        <v>497</v>
      </c>
      <c r="D261" s="49" t="s">
        <v>498</v>
      </c>
      <c r="E261" s="50">
        <v>167120</v>
      </c>
      <c r="F261" s="51" t="s">
        <v>29</v>
      </c>
      <c r="G261" s="60"/>
      <c r="H261" s="61"/>
      <c r="I261" s="31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</row>
    <row r="262" spans="1:59" ht="18" customHeight="1">
      <c r="A262" s="60"/>
      <c r="B262" s="62"/>
      <c r="C262" s="48" t="s">
        <v>499</v>
      </c>
      <c r="D262" s="49" t="s">
        <v>500</v>
      </c>
      <c r="E262" s="50">
        <v>877</v>
      </c>
      <c r="F262" s="51" t="s">
        <v>29</v>
      </c>
      <c r="G262" s="60"/>
      <c r="H262" s="61"/>
      <c r="I262" s="31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</row>
    <row r="263" spans="1:59" ht="18" customHeight="1">
      <c r="A263" s="60"/>
      <c r="B263" s="62"/>
      <c r="C263" s="48" t="s">
        <v>501</v>
      </c>
      <c r="D263" s="49" t="s">
        <v>502</v>
      </c>
      <c r="E263" s="50">
        <v>679</v>
      </c>
      <c r="F263" s="51" t="s">
        <v>29</v>
      </c>
      <c r="G263" s="60"/>
      <c r="H263" s="61"/>
      <c r="I263" s="31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</row>
    <row r="264" spans="1:59" ht="18" customHeight="1">
      <c r="A264" s="60"/>
      <c r="B264" s="62"/>
      <c r="C264" s="48" t="s">
        <v>503</v>
      </c>
      <c r="D264" s="49" t="s">
        <v>504</v>
      </c>
      <c r="E264" s="50"/>
      <c r="F264" s="51" t="s">
        <v>29</v>
      </c>
      <c r="G264" s="60"/>
      <c r="H264" s="61"/>
      <c r="I264" s="31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</row>
    <row r="265" spans="1:59" ht="18" customHeight="1">
      <c r="A265" s="60"/>
      <c r="B265" s="62"/>
      <c r="C265" s="48" t="s">
        <v>505</v>
      </c>
      <c r="D265" s="49" t="s">
        <v>506</v>
      </c>
      <c r="E265" s="50">
        <v>612</v>
      </c>
      <c r="F265" s="51" t="s">
        <v>29</v>
      </c>
      <c r="G265" s="60"/>
      <c r="H265" s="61"/>
      <c r="I265" s="31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</row>
    <row r="266" spans="1:59" ht="18" customHeight="1">
      <c r="A266" s="60"/>
      <c r="B266" s="62"/>
      <c r="C266" s="48" t="s">
        <v>507</v>
      </c>
      <c r="D266" s="49" t="s">
        <v>508</v>
      </c>
      <c r="E266" s="50">
        <v>533</v>
      </c>
      <c r="F266" s="51" t="s">
        <v>29</v>
      </c>
      <c r="G266" s="60"/>
      <c r="H266" s="61"/>
      <c r="I266" s="31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</row>
    <row r="267" spans="1:59" ht="18" customHeight="1">
      <c r="A267" s="60"/>
      <c r="B267" s="62"/>
      <c r="C267" s="48" t="s">
        <v>509</v>
      </c>
      <c r="D267" s="49" t="s">
        <v>510</v>
      </c>
      <c r="E267" s="50"/>
      <c r="F267" s="51" t="s">
        <v>29</v>
      </c>
      <c r="G267" s="31"/>
      <c r="H267" s="31"/>
      <c r="I267" s="31"/>
      <c r="J267" s="31"/>
      <c r="K267" s="31"/>
      <c r="L267" s="34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</row>
    <row r="268" spans="1:59" ht="18" customHeight="1">
      <c r="A268" s="60"/>
      <c r="B268" s="62"/>
      <c r="C268" s="48" t="s">
        <v>511</v>
      </c>
      <c r="D268" s="49" t="s">
        <v>512</v>
      </c>
      <c r="E268" s="50"/>
      <c r="F268" s="51" t="s">
        <v>29</v>
      </c>
      <c r="G268" s="31"/>
      <c r="H268" s="36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</row>
    <row r="269" spans="1:59" ht="18" customHeight="1">
      <c r="A269" s="60"/>
      <c r="B269" s="62"/>
      <c r="C269" s="48" t="s">
        <v>513</v>
      </c>
      <c r="D269" s="49" t="s">
        <v>514</v>
      </c>
      <c r="E269" s="50"/>
      <c r="F269" s="51" t="s">
        <v>29</v>
      </c>
      <c r="G269" s="60"/>
      <c r="H269" s="61"/>
      <c r="I269" s="31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</row>
    <row r="270" spans="1:59" ht="18" customHeight="1">
      <c r="A270" s="60"/>
      <c r="B270" s="62"/>
      <c r="C270" s="48" t="s">
        <v>515</v>
      </c>
      <c r="D270" s="49" t="s">
        <v>516</v>
      </c>
      <c r="E270" s="50"/>
      <c r="F270" s="51" t="s">
        <v>29</v>
      </c>
      <c r="G270" s="60"/>
      <c r="H270" s="61"/>
      <c r="I270" s="31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</row>
    <row r="271" spans="1:59" ht="18" customHeight="1">
      <c r="A271" s="60"/>
      <c r="B271" s="62"/>
      <c r="C271" s="48" t="s">
        <v>517</v>
      </c>
      <c r="D271" s="49" t="s">
        <v>518</v>
      </c>
      <c r="E271" s="50">
        <v>1040</v>
      </c>
      <c r="F271" s="51" t="s">
        <v>29</v>
      </c>
      <c r="G271" s="60"/>
      <c r="H271" s="61"/>
      <c r="I271" s="31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</row>
    <row r="272" spans="1:59" ht="18" customHeight="1">
      <c r="A272" s="60"/>
      <c r="B272" s="62"/>
      <c r="C272" s="48" t="s">
        <v>519</v>
      </c>
      <c r="D272" s="49" t="s">
        <v>520</v>
      </c>
      <c r="E272" s="50">
        <v>764</v>
      </c>
      <c r="F272" s="51" t="s">
        <v>29</v>
      </c>
      <c r="G272" s="31"/>
      <c r="H272" s="36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</row>
    <row r="273" spans="1:59" ht="18" customHeight="1">
      <c r="A273" s="31"/>
      <c r="B273" s="37">
        <v>5</v>
      </c>
      <c r="C273" s="27" t="s">
        <v>521</v>
      </c>
      <c r="D273" s="28" t="s">
        <v>522</v>
      </c>
      <c r="E273" s="35">
        <f>SUM(E274+E293)</f>
        <v>14623</v>
      </c>
      <c r="F273" s="30" t="s">
        <v>15</v>
      </c>
      <c r="G273" s="38">
        <v>111</v>
      </c>
      <c r="H273" s="74" t="s">
        <v>21</v>
      </c>
      <c r="I273" s="40">
        <f>E273</f>
        <v>14623</v>
      </c>
      <c r="J273" s="41" t="s">
        <v>22</v>
      </c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</row>
    <row r="274" spans="1:59" ht="18" customHeight="1">
      <c r="A274" s="31"/>
      <c r="B274" s="37">
        <v>51</v>
      </c>
      <c r="C274" s="42" t="s">
        <v>523</v>
      </c>
      <c r="D274" s="43" t="s">
        <v>522</v>
      </c>
      <c r="E274" s="44">
        <f>+E275+E278+E281+E288+E291</f>
        <v>14623</v>
      </c>
      <c r="F274" s="30" t="s">
        <v>15</v>
      </c>
      <c r="G274" s="31"/>
      <c r="H274" s="36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</row>
    <row r="275" spans="1:59" ht="18" customHeight="1">
      <c r="A275" s="60"/>
      <c r="B275" s="62"/>
      <c r="C275" s="45" t="s">
        <v>524</v>
      </c>
      <c r="D275" s="46" t="s">
        <v>525</v>
      </c>
      <c r="E275" s="47">
        <f>+E276+E277</f>
        <v>0</v>
      </c>
      <c r="F275" s="30" t="s">
        <v>15</v>
      </c>
      <c r="G275" s="31"/>
      <c r="H275" s="36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</row>
    <row r="276" spans="1:59" ht="18" customHeight="1">
      <c r="A276" s="60"/>
      <c r="B276" s="62"/>
      <c r="C276" s="48" t="s">
        <v>526</v>
      </c>
      <c r="D276" s="49" t="s">
        <v>527</v>
      </c>
      <c r="E276" s="50">
        <v>0</v>
      </c>
      <c r="F276" s="51" t="s">
        <v>29</v>
      </c>
      <c r="G276" s="31"/>
      <c r="H276" s="36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</row>
    <row r="277" spans="1:59" ht="18" customHeight="1">
      <c r="A277" s="60"/>
      <c r="B277" s="62"/>
      <c r="C277" s="48" t="s">
        <v>528</v>
      </c>
      <c r="D277" s="49" t="s">
        <v>529</v>
      </c>
      <c r="E277" s="50">
        <v>0</v>
      </c>
      <c r="F277" s="51" t="s">
        <v>29</v>
      </c>
      <c r="G277" s="31"/>
      <c r="H277" s="36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</row>
    <row r="278" spans="1:59" ht="18" customHeight="1">
      <c r="A278" s="31"/>
      <c r="B278" s="26"/>
      <c r="C278" s="45" t="s">
        <v>530</v>
      </c>
      <c r="D278" s="46" t="s">
        <v>531</v>
      </c>
      <c r="E278" s="47">
        <f>+E279+E280</f>
        <v>0</v>
      </c>
      <c r="F278" s="30" t="s">
        <v>15</v>
      </c>
      <c r="G278" s="31"/>
      <c r="H278" s="36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</row>
    <row r="279" spans="1:59" ht="18" customHeight="1">
      <c r="A279" s="31"/>
      <c r="B279" s="26"/>
      <c r="C279" s="48" t="s">
        <v>532</v>
      </c>
      <c r="D279" s="49" t="s">
        <v>533</v>
      </c>
      <c r="E279" s="50">
        <v>0</v>
      </c>
      <c r="F279" s="51" t="s">
        <v>29</v>
      </c>
      <c r="G279" s="31"/>
      <c r="H279" s="36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</row>
    <row r="280" spans="1:59" ht="18" customHeight="1">
      <c r="A280" s="31"/>
      <c r="B280" s="26"/>
      <c r="C280" s="48" t="s">
        <v>534</v>
      </c>
      <c r="D280" s="49" t="s">
        <v>535</v>
      </c>
      <c r="E280" s="50">
        <v>0</v>
      </c>
      <c r="F280" s="51" t="s">
        <v>29</v>
      </c>
      <c r="G280" s="31"/>
      <c r="H280" s="36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</row>
    <row r="281" spans="1:59" ht="18" customHeight="1">
      <c r="A281" s="31"/>
      <c r="B281" s="26"/>
      <c r="C281" s="45" t="s">
        <v>536</v>
      </c>
      <c r="D281" s="46" t="s">
        <v>537</v>
      </c>
      <c r="E281" s="47">
        <f>SUM(E282:E287)</f>
        <v>0</v>
      </c>
      <c r="F281" s="30" t="s">
        <v>15</v>
      </c>
      <c r="G281" s="31"/>
      <c r="H281" s="36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</row>
    <row r="282" spans="1:59" ht="18" customHeight="1">
      <c r="A282" s="31"/>
      <c r="B282" s="26"/>
      <c r="C282" s="48" t="s">
        <v>538</v>
      </c>
      <c r="D282" s="49" t="s">
        <v>539</v>
      </c>
      <c r="E282" s="50">
        <v>0</v>
      </c>
      <c r="F282" s="51" t="s">
        <v>29</v>
      </c>
      <c r="G282" s="31"/>
      <c r="H282" s="36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</row>
    <row r="283" spans="1:59" ht="18" customHeight="1">
      <c r="A283" s="31"/>
      <c r="B283" s="26"/>
      <c r="C283" s="48" t="s">
        <v>540</v>
      </c>
      <c r="D283" s="49" t="s">
        <v>541</v>
      </c>
      <c r="E283" s="50">
        <v>0</v>
      </c>
      <c r="F283" s="51" t="s">
        <v>29</v>
      </c>
      <c r="G283" s="31"/>
      <c r="H283" s="36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</row>
    <row r="284" spans="1:59" ht="18" customHeight="1">
      <c r="A284" s="31"/>
      <c r="B284" s="26"/>
      <c r="C284" s="48" t="s">
        <v>542</v>
      </c>
      <c r="D284" s="49" t="s">
        <v>543</v>
      </c>
      <c r="E284" s="50">
        <v>0</v>
      </c>
      <c r="F284" s="51" t="s">
        <v>29</v>
      </c>
      <c r="G284" s="31"/>
      <c r="H284" s="36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</row>
    <row r="285" spans="1:59" ht="18" customHeight="1">
      <c r="A285" s="31"/>
      <c r="B285" s="26"/>
      <c r="C285" s="48" t="s">
        <v>544</v>
      </c>
      <c r="D285" s="49" t="s">
        <v>545</v>
      </c>
      <c r="E285" s="50">
        <v>0</v>
      </c>
      <c r="F285" s="51" t="s">
        <v>29</v>
      </c>
      <c r="G285" s="31"/>
      <c r="H285" s="36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</row>
    <row r="286" spans="1:59" ht="18" customHeight="1">
      <c r="A286" s="31"/>
      <c r="B286" s="26"/>
      <c r="C286" s="48" t="s">
        <v>546</v>
      </c>
      <c r="D286" s="49" t="s">
        <v>547</v>
      </c>
      <c r="E286" s="50">
        <v>0</v>
      </c>
      <c r="F286" s="51" t="s">
        <v>29</v>
      </c>
      <c r="G286" s="31"/>
      <c r="H286" s="36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</row>
    <row r="287" spans="1:59" ht="18" customHeight="1">
      <c r="A287" s="31"/>
      <c r="B287" s="26"/>
      <c r="C287" s="48" t="s">
        <v>548</v>
      </c>
      <c r="D287" s="49" t="s">
        <v>549</v>
      </c>
      <c r="E287" s="50">
        <v>0</v>
      </c>
      <c r="F287" s="51" t="s">
        <v>29</v>
      </c>
      <c r="G287" s="31"/>
      <c r="H287" s="36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</row>
    <row r="288" spans="1:59" ht="13.5" customHeight="1">
      <c r="A288" s="31"/>
      <c r="B288" s="26"/>
      <c r="C288" s="45" t="s">
        <v>550</v>
      </c>
      <c r="D288" s="46" t="s">
        <v>551</v>
      </c>
      <c r="E288" s="47">
        <f>SUM(E289:E290)</f>
        <v>0</v>
      </c>
      <c r="F288" s="30" t="s">
        <v>15</v>
      </c>
      <c r="G288" s="31"/>
      <c r="H288" s="36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</row>
    <row r="289" spans="1:59" ht="13.5" customHeight="1">
      <c r="A289" s="31"/>
      <c r="B289" s="26"/>
      <c r="C289" s="48" t="s">
        <v>552</v>
      </c>
      <c r="D289" s="49" t="s">
        <v>553</v>
      </c>
      <c r="E289" s="50">
        <v>0</v>
      </c>
      <c r="F289" s="51" t="s">
        <v>29</v>
      </c>
      <c r="G289" s="31"/>
      <c r="H289" s="36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</row>
    <row r="290" spans="1:59" ht="13.5" customHeight="1">
      <c r="A290" s="31"/>
      <c r="B290" s="26"/>
      <c r="C290" s="48" t="s">
        <v>554</v>
      </c>
      <c r="D290" s="49" t="s">
        <v>555</v>
      </c>
      <c r="E290" s="50">
        <v>0</v>
      </c>
      <c r="F290" s="51" t="s">
        <v>29</v>
      </c>
      <c r="G290" s="31"/>
      <c r="H290" s="36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</row>
    <row r="291" spans="1:59" ht="13.5" customHeight="1">
      <c r="A291" s="31"/>
      <c r="B291" s="26"/>
      <c r="C291" s="52" t="s">
        <v>556</v>
      </c>
      <c r="D291" s="46" t="s">
        <v>557</v>
      </c>
      <c r="E291" s="47">
        <f>SUM(E292)</f>
        <v>14623</v>
      </c>
      <c r="F291" s="30" t="s">
        <v>15</v>
      </c>
      <c r="G291" s="31"/>
      <c r="H291" s="36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</row>
    <row r="292" spans="1:59" ht="13.5" customHeight="1">
      <c r="A292" s="31"/>
      <c r="B292" s="26"/>
      <c r="C292" s="48" t="s">
        <v>558</v>
      </c>
      <c r="D292" s="49" t="s">
        <v>559</v>
      </c>
      <c r="E292" s="50">
        <v>14623</v>
      </c>
      <c r="F292" s="51" t="s">
        <v>29</v>
      </c>
      <c r="G292" s="31"/>
      <c r="H292" s="36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</row>
    <row r="293" spans="1:59" ht="13.5" customHeight="1">
      <c r="A293" s="31"/>
      <c r="B293" s="37">
        <v>59</v>
      </c>
      <c r="C293" s="57">
        <v>4154</v>
      </c>
      <c r="D293" s="43" t="s">
        <v>560</v>
      </c>
      <c r="E293" s="58">
        <f>SUM(E294)</f>
        <v>0</v>
      </c>
      <c r="F293" s="30" t="s">
        <v>15</v>
      </c>
      <c r="G293" s="31"/>
      <c r="H293" s="36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</row>
    <row r="294" spans="1:59" ht="13.5" customHeight="1">
      <c r="A294" s="31"/>
      <c r="B294" s="26"/>
      <c r="C294" s="53" t="s">
        <v>561</v>
      </c>
      <c r="D294" s="49" t="s">
        <v>560</v>
      </c>
      <c r="E294" s="50">
        <v>0</v>
      </c>
      <c r="F294" s="51" t="s">
        <v>29</v>
      </c>
      <c r="G294" s="60"/>
      <c r="H294" s="60"/>
      <c r="I294" s="31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</row>
    <row r="295" spans="1:59" ht="18" customHeight="1">
      <c r="A295" s="31"/>
      <c r="B295" s="37">
        <v>6</v>
      </c>
      <c r="C295" s="27" t="s">
        <v>562</v>
      </c>
      <c r="D295" s="28" t="s">
        <v>563</v>
      </c>
      <c r="E295" s="35">
        <f>SUM(E296+E302+E304+E306)</f>
        <v>476291</v>
      </c>
      <c r="F295" s="30" t="s">
        <v>15</v>
      </c>
      <c r="G295" s="38">
        <v>111</v>
      </c>
      <c r="H295" s="74" t="s">
        <v>21</v>
      </c>
      <c r="I295" s="40">
        <f>E295</f>
        <v>476291</v>
      </c>
      <c r="J295" s="41" t="s">
        <v>22</v>
      </c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</row>
    <row r="296" spans="1:59" ht="18" customHeight="1">
      <c r="A296" s="31"/>
      <c r="B296" s="37">
        <v>61</v>
      </c>
      <c r="C296" s="42" t="s">
        <v>564</v>
      </c>
      <c r="D296" s="43" t="s">
        <v>565</v>
      </c>
      <c r="E296" s="44">
        <f>SUM(E297:E301)</f>
        <v>473158</v>
      </c>
      <c r="F296" s="30" t="s">
        <v>15</v>
      </c>
      <c r="G296" s="31"/>
      <c r="H296" s="36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</row>
    <row r="297" spans="1:59" ht="18" customHeight="1">
      <c r="A297" s="31"/>
      <c r="B297" s="26"/>
      <c r="C297" s="53" t="s">
        <v>566</v>
      </c>
      <c r="D297" s="49" t="s">
        <v>567</v>
      </c>
      <c r="E297" s="50">
        <v>470025</v>
      </c>
      <c r="F297" s="51" t="s">
        <v>29</v>
      </c>
      <c r="G297" s="31"/>
      <c r="H297" s="36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</row>
    <row r="298" spans="1:59" ht="13.5" customHeight="1">
      <c r="A298" s="31"/>
      <c r="B298" s="26"/>
      <c r="C298" s="53" t="s">
        <v>568</v>
      </c>
      <c r="D298" s="49" t="s">
        <v>569</v>
      </c>
      <c r="E298" s="50">
        <v>2089</v>
      </c>
      <c r="F298" s="51" t="s">
        <v>29</v>
      </c>
      <c r="G298" s="31"/>
      <c r="H298" s="36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</row>
    <row r="299" spans="1:59" ht="13.5" customHeight="1">
      <c r="A299" s="31"/>
      <c r="B299" s="26"/>
      <c r="C299" s="53" t="s">
        <v>570</v>
      </c>
      <c r="D299" s="49" t="s">
        <v>571</v>
      </c>
      <c r="E299" s="50"/>
      <c r="F299" s="51" t="s">
        <v>29</v>
      </c>
      <c r="G299" s="31"/>
      <c r="H299" s="36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</row>
    <row r="300" spans="1:59" ht="18" customHeight="1">
      <c r="A300" s="31"/>
      <c r="B300" s="26"/>
      <c r="C300" s="53" t="s">
        <v>572</v>
      </c>
      <c r="D300" s="49" t="s">
        <v>573</v>
      </c>
      <c r="E300" s="50">
        <v>522</v>
      </c>
      <c r="F300" s="51" t="s">
        <v>29</v>
      </c>
      <c r="G300" s="31"/>
      <c r="H300" s="36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</row>
    <row r="301" spans="1:59" ht="18" customHeight="1">
      <c r="A301" s="31"/>
      <c r="B301" s="26"/>
      <c r="C301" s="53" t="s">
        <v>574</v>
      </c>
      <c r="D301" s="49" t="s">
        <v>575</v>
      </c>
      <c r="E301" s="50">
        <v>522</v>
      </c>
      <c r="F301" s="51" t="s">
        <v>29</v>
      </c>
      <c r="G301" s="31"/>
      <c r="H301" s="36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</row>
    <row r="302" spans="1:59" ht="13.5" customHeight="1">
      <c r="A302" s="31"/>
      <c r="B302" s="37">
        <v>69</v>
      </c>
      <c r="C302" s="57">
        <v>4166</v>
      </c>
      <c r="D302" s="43" t="s">
        <v>576</v>
      </c>
      <c r="E302" s="58">
        <f>SUM(E303)</f>
        <v>0</v>
      </c>
      <c r="F302" s="30" t="s">
        <v>15</v>
      </c>
      <c r="G302" s="31"/>
      <c r="H302" s="36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</row>
    <row r="303" spans="1:59" ht="13.5" customHeight="1">
      <c r="A303" s="31"/>
      <c r="B303" s="26"/>
      <c r="C303" s="53" t="s">
        <v>577</v>
      </c>
      <c r="D303" s="49" t="s">
        <v>576</v>
      </c>
      <c r="E303" s="50">
        <v>0</v>
      </c>
      <c r="F303" s="51" t="s">
        <v>29</v>
      </c>
      <c r="G303" s="31"/>
      <c r="H303" s="36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</row>
    <row r="304" spans="1:59" ht="18" customHeight="1">
      <c r="A304" s="31"/>
      <c r="B304" s="37">
        <v>63</v>
      </c>
      <c r="C304" s="57">
        <v>4168</v>
      </c>
      <c r="D304" s="43" t="s">
        <v>578</v>
      </c>
      <c r="E304" s="58">
        <f>SUM(E305)</f>
        <v>0</v>
      </c>
      <c r="F304" s="30" t="s">
        <v>15</v>
      </c>
      <c r="G304" s="31"/>
      <c r="H304" s="36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</row>
    <row r="305" spans="1:59" ht="18" customHeight="1">
      <c r="A305" s="31"/>
      <c r="B305" s="26"/>
      <c r="C305" s="53" t="s">
        <v>579</v>
      </c>
      <c r="D305" s="49" t="s">
        <v>578</v>
      </c>
      <c r="E305" s="50">
        <v>0</v>
      </c>
      <c r="F305" s="51" t="s">
        <v>29</v>
      </c>
      <c r="G305" s="31"/>
      <c r="H305" s="31"/>
      <c r="I305" s="31"/>
      <c r="J305" s="31"/>
      <c r="K305" s="31"/>
      <c r="L305" s="34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</row>
    <row r="306" spans="1:59" ht="18" customHeight="1">
      <c r="A306" s="31"/>
      <c r="B306" s="37">
        <v>61</v>
      </c>
      <c r="C306" s="42" t="s">
        <v>580</v>
      </c>
      <c r="D306" s="43" t="s">
        <v>581</v>
      </c>
      <c r="E306" s="44">
        <f>SUM(E307+E308+E309+E310+E311+E312+E313+E314+E315+E316+E317+E318+E319+E320+E321+E324+E333+E337)</f>
        <v>3133</v>
      </c>
      <c r="F306" s="30" t="s">
        <v>15</v>
      </c>
      <c r="G306" s="31"/>
      <c r="H306" s="36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</row>
    <row r="307" spans="1:59" ht="18" customHeight="1">
      <c r="A307" s="31"/>
      <c r="B307" s="62"/>
      <c r="C307" s="53" t="s">
        <v>582</v>
      </c>
      <c r="D307" s="49" t="s">
        <v>583</v>
      </c>
      <c r="E307" s="50">
        <v>0</v>
      </c>
      <c r="F307" s="51" t="s">
        <v>29</v>
      </c>
      <c r="G307" s="31"/>
      <c r="H307" s="36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</row>
    <row r="308" spans="1:59" ht="18" customHeight="1">
      <c r="A308" s="31"/>
      <c r="B308" s="62"/>
      <c r="C308" s="53" t="s">
        <v>584</v>
      </c>
      <c r="D308" s="49" t="s">
        <v>585</v>
      </c>
      <c r="E308" s="50">
        <v>0</v>
      </c>
      <c r="F308" s="51" t="s">
        <v>29</v>
      </c>
      <c r="G308" s="31"/>
      <c r="H308" s="36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</row>
    <row r="309" spans="1:59" ht="18" customHeight="1">
      <c r="A309" s="31"/>
      <c r="B309" s="62"/>
      <c r="C309" s="53" t="s">
        <v>586</v>
      </c>
      <c r="D309" s="49" t="s">
        <v>587</v>
      </c>
      <c r="E309" s="50">
        <v>3133</v>
      </c>
      <c r="F309" s="51" t="s">
        <v>29</v>
      </c>
      <c r="G309" s="31"/>
      <c r="H309" s="36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</row>
    <row r="310" spans="1:59" ht="18" customHeight="1">
      <c r="A310" s="31"/>
      <c r="B310" s="62"/>
      <c r="C310" s="53" t="s">
        <v>588</v>
      </c>
      <c r="D310" s="49" t="s">
        <v>589</v>
      </c>
      <c r="E310" s="50">
        <v>0</v>
      </c>
      <c r="F310" s="51" t="s">
        <v>29</v>
      </c>
      <c r="G310" s="31"/>
      <c r="H310" s="36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</row>
    <row r="311" spans="1:59" ht="18" customHeight="1">
      <c r="A311" s="31"/>
      <c r="B311" s="62"/>
      <c r="C311" s="48" t="s">
        <v>590</v>
      </c>
      <c r="D311" s="49" t="s">
        <v>422</v>
      </c>
      <c r="E311" s="50">
        <v>0</v>
      </c>
      <c r="F311" s="51" t="s">
        <v>29</v>
      </c>
      <c r="G311" s="31"/>
      <c r="H311" s="36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</row>
    <row r="312" spans="1:59" ht="18" customHeight="1">
      <c r="A312" s="31"/>
      <c r="B312" s="62"/>
      <c r="C312" s="48" t="s">
        <v>591</v>
      </c>
      <c r="D312" s="49" t="s">
        <v>592</v>
      </c>
      <c r="E312" s="50">
        <v>0</v>
      </c>
      <c r="F312" s="51" t="s">
        <v>29</v>
      </c>
      <c r="G312" s="31"/>
      <c r="H312" s="36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</row>
    <row r="313" spans="1:59" ht="18" customHeight="1">
      <c r="A313" s="31"/>
      <c r="B313" s="62"/>
      <c r="C313" s="48" t="s">
        <v>593</v>
      </c>
      <c r="D313" s="49" t="s">
        <v>594</v>
      </c>
      <c r="E313" s="50">
        <v>0</v>
      </c>
      <c r="F313" s="51" t="s">
        <v>29</v>
      </c>
      <c r="G313" s="31"/>
      <c r="H313" s="36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</row>
    <row r="314" spans="1:59" ht="18" customHeight="1">
      <c r="A314" s="31"/>
      <c r="B314" s="62"/>
      <c r="C314" s="48" t="s">
        <v>595</v>
      </c>
      <c r="D314" s="49" t="s">
        <v>468</v>
      </c>
      <c r="E314" s="50">
        <v>0</v>
      </c>
      <c r="F314" s="51" t="s">
        <v>29</v>
      </c>
      <c r="G314" s="31"/>
      <c r="H314" s="36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</row>
    <row r="315" spans="1:59" ht="18" customHeight="1">
      <c r="A315" s="31"/>
      <c r="B315" s="62"/>
      <c r="C315" s="48" t="s">
        <v>596</v>
      </c>
      <c r="D315" s="49" t="s">
        <v>597</v>
      </c>
      <c r="E315" s="50">
        <v>0</v>
      </c>
      <c r="F315" s="51" t="s">
        <v>29</v>
      </c>
      <c r="G315" s="31"/>
      <c r="H315" s="36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</row>
    <row r="316" spans="1:59" ht="18" customHeight="1">
      <c r="A316" s="31"/>
      <c r="B316" s="62"/>
      <c r="C316" s="48" t="s">
        <v>598</v>
      </c>
      <c r="D316" s="49" t="s">
        <v>599</v>
      </c>
      <c r="E316" s="50">
        <v>0</v>
      </c>
      <c r="F316" s="51" t="s">
        <v>29</v>
      </c>
      <c r="G316" s="31"/>
      <c r="H316" s="36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</row>
    <row r="317" spans="1:59" ht="18" customHeight="1">
      <c r="A317" s="31"/>
      <c r="B317" s="62"/>
      <c r="C317" s="48" t="s">
        <v>600</v>
      </c>
      <c r="D317" s="49" t="s">
        <v>601</v>
      </c>
      <c r="E317" s="50">
        <v>0</v>
      </c>
      <c r="F317" s="51" t="s">
        <v>29</v>
      </c>
      <c r="G317" s="31"/>
      <c r="H317" s="36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</row>
    <row r="318" spans="1:59" ht="18" customHeight="1">
      <c r="A318" s="31"/>
      <c r="B318" s="62"/>
      <c r="C318" s="48" t="s">
        <v>602</v>
      </c>
      <c r="D318" s="49" t="s">
        <v>603</v>
      </c>
      <c r="E318" s="50">
        <v>0</v>
      </c>
      <c r="F318" s="51" t="s">
        <v>29</v>
      </c>
      <c r="G318" s="31"/>
      <c r="H318" s="36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</row>
    <row r="319" spans="1:59" ht="18" customHeight="1">
      <c r="A319" s="31"/>
      <c r="B319" s="62"/>
      <c r="C319" s="48" t="s">
        <v>604</v>
      </c>
      <c r="D319" s="49" t="s">
        <v>605</v>
      </c>
      <c r="E319" s="50">
        <v>0</v>
      </c>
      <c r="F319" s="51" t="s">
        <v>29</v>
      </c>
      <c r="G319" s="31"/>
      <c r="H319" s="36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</row>
    <row r="320" spans="1:59" ht="18" customHeight="1">
      <c r="A320" s="31"/>
      <c r="B320" s="62"/>
      <c r="C320" s="48" t="s">
        <v>606</v>
      </c>
      <c r="D320" s="49" t="s">
        <v>607</v>
      </c>
      <c r="E320" s="50">
        <v>0</v>
      </c>
      <c r="F320" s="51" t="s">
        <v>29</v>
      </c>
      <c r="G320" s="31"/>
      <c r="H320" s="36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</row>
    <row r="321" spans="1:59" ht="18" customHeight="1">
      <c r="A321" s="31"/>
      <c r="B321" s="62"/>
      <c r="C321" s="45" t="s">
        <v>608</v>
      </c>
      <c r="D321" s="46" t="s">
        <v>609</v>
      </c>
      <c r="E321" s="47">
        <f>+E322+E323</f>
        <v>0</v>
      </c>
      <c r="F321" s="30" t="s">
        <v>15</v>
      </c>
      <c r="G321" s="31"/>
      <c r="H321" s="36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</row>
    <row r="322" spans="1:59" ht="18" customHeight="1">
      <c r="A322" s="31"/>
      <c r="B322" s="26"/>
      <c r="C322" s="53" t="s">
        <v>610</v>
      </c>
      <c r="D322" s="49" t="s">
        <v>611</v>
      </c>
      <c r="E322" s="50">
        <v>0</v>
      </c>
      <c r="F322" s="51" t="s">
        <v>29</v>
      </c>
      <c r="G322" s="31"/>
      <c r="H322" s="36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</row>
    <row r="323" spans="1:59" ht="18" customHeight="1">
      <c r="A323" s="31"/>
      <c r="B323" s="26"/>
      <c r="C323" s="53" t="s">
        <v>612</v>
      </c>
      <c r="D323" s="49" t="s">
        <v>613</v>
      </c>
      <c r="E323" s="50">
        <v>0</v>
      </c>
      <c r="F323" s="51" t="s">
        <v>29</v>
      </c>
      <c r="G323" s="31"/>
      <c r="H323" s="36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</row>
    <row r="324" spans="1:59" ht="18" customHeight="1">
      <c r="A324" s="31"/>
      <c r="B324" s="62"/>
      <c r="C324" s="45" t="s">
        <v>614</v>
      </c>
      <c r="D324" s="46" t="s">
        <v>615</v>
      </c>
      <c r="E324" s="47">
        <f>SUM(E325:E332)</f>
        <v>0</v>
      </c>
      <c r="F324" s="30" t="s">
        <v>15</v>
      </c>
      <c r="G324" s="31"/>
      <c r="H324" s="36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</row>
    <row r="325" spans="1:59" ht="18" customHeight="1">
      <c r="A325" s="31"/>
      <c r="B325" s="62"/>
      <c r="C325" s="48" t="s">
        <v>616</v>
      </c>
      <c r="D325" s="49" t="s">
        <v>617</v>
      </c>
      <c r="E325" s="50">
        <v>0</v>
      </c>
      <c r="F325" s="51" t="s">
        <v>29</v>
      </c>
      <c r="G325" s="31"/>
      <c r="H325" s="36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</row>
    <row r="326" spans="1:59" ht="18" customHeight="1">
      <c r="A326" s="31"/>
      <c r="B326" s="62"/>
      <c r="C326" s="48" t="s">
        <v>618</v>
      </c>
      <c r="D326" s="49" t="s">
        <v>619</v>
      </c>
      <c r="E326" s="50">
        <v>0</v>
      </c>
      <c r="F326" s="51" t="s">
        <v>29</v>
      </c>
      <c r="G326" s="31"/>
      <c r="H326" s="36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</row>
    <row r="327" spans="1:59" ht="18" customHeight="1">
      <c r="A327" s="31"/>
      <c r="B327" s="62"/>
      <c r="C327" s="48" t="s">
        <v>620</v>
      </c>
      <c r="D327" s="49" t="s">
        <v>621</v>
      </c>
      <c r="E327" s="50">
        <v>0</v>
      </c>
      <c r="F327" s="51" t="s">
        <v>29</v>
      </c>
      <c r="G327" s="31"/>
      <c r="H327" s="36"/>
      <c r="I327" s="31"/>
      <c r="J327" s="31"/>
      <c r="K327" s="31"/>
      <c r="L327" s="34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</row>
    <row r="328" spans="1:59" ht="18" customHeight="1">
      <c r="A328" s="31"/>
      <c r="B328" s="62"/>
      <c r="C328" s="48" t="s">
        <v>622</v>
      </c>
      <c r="D328" s="49" t="s">
        <v>623</v>
      </c>
      <c r="E328" s="50">
        <v>0</v>
      </c>
      <c r="F328" s="51" t="s">
        <v>29</v>
      </c>
      <c r="G328" s="31"/>
      <c r="H328" s="36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</row>
    <row r="329" spans="1:59" ht="18" customHeight="1">
      <c r="A329" s="31"/>
      <c r="B329" s="62"/>
      <c r="C329" s="48" t="s">
        <v>624</v>
      </c>
      <c r="D329" s="49" t="s">
        <v>625</v>
      </c>
      <c r="E329" s="50">
        <v>0</v>
      </c>
      <c r="F329" s="51" t="s">
        <v>29</v>
      </c>
      <c r="G329" s="31"/>
      <c r="H329" s="36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</row>
    <row r="330" spans="1:59" ht="18" customHeight="1">
      <c r="A330" s="31"/>
      <c r="B330" s="62"/>
      <c r="C330" s="48" t="s">
        <v>626</v>
      </c>
      <c r="D330" s="49" t="s">
        <v>627</v>
      </c>
      <c r="E330" s="50">
        <v>0</v>
      </c>
      <c r="F330" s="51" t="s">
        <v>29</v>
      </c>
      <c r="G330" s="31"/>
      <c r="H330" s="36"/>
      <c r="I330" s="31"/>
      <c r="J330" s="31"/>
      <c r="K330" s="31"/>
      <c r="L330" s="34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</row>
    <row r="331" spans="1:59" ht="18" customHeight="1">
      <c r="A331" s="31"/>
      <c r="B331" s="62"/>
      <c r="C331" s="48" t="s">
        <v>628</v>
      </c>
      <c r="D331" s="49" t="s">
        <v>629</v>
      </c>
      <c r="E331" s="50">
        <v>0</v>
      </c>
      <c r="F331" s="51" t="s">
        <v>29</v>
      </c>
      <c r="G331" s="31"/>
      <c r="H331" s="36"/>
      <c r="I331" s="31"/>
      <c r="J331" s="31"/>
      <c r="K331" s="31"/>
      <c r="L331" s="34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</row>
    <row r="332" spans="1:59" ht="18" customHeight="1">
      <c r="A332" s="31"/>
      <c r="B332" s="62"/>
      <c r="C332" s="48" t="s">
        <v>630</v>
      </c>
      <c r="D332" s="49" t="s">
        <v>631</v>
      </c>
      <c r="E332" s="50">
        <v>0</v>
      </c>
      <c r="F332" s="51" t="s">
        <v>29</v>
      </c>
      <c r="G332" s="31"/>
      <c r="H332" s="36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</row>
    <row r="333" spans="1:59" ht="18" customHeight="1">
      <c r="A333" s="60"/>
      <c r="B333" s="26"/>
      <c r="C333" s="45" t="s">
        <v>632</v>
      </c>
      <c r="D333" s="46" t="s">
        <v>633</v>
      </c>
      <c r="E333" s="47">
        <f>SUM(E334:E336)</f>
        <v>0</v>
      </c>
      <c r="F333" s="30" t="s">
        <v>15</v>
      </c>
      <c r="G333" s="31"/>
      <c r="H333" s="36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</row>
    <row r="334" spans="1:59" ht="18" customHeight="1">
      <c r="A334" s="60"/>
      <c r="B334" s="26"/>
      <c r="C334" s="48" t="s">
        <v>634</v>
      </c>
      <c r="D334" s="49" t="s">
        <v>635</v>
      </c>
      <c r="E334" s="50">
        <v>0</v>
      </c>
      <c r="F334" s="51" t="s">
        <v>29</v>
      </c>
      <c r="G334" s="31"/>
      <c r="H334" s="36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</row>
    <row r="335" spans="1:59" ht="18" customHeight="1">
      <c r="A335" s="25" t="s">
        <v>12</v>
      </c>
      <c r="B335" s="26"/>
      <c r="C335" s="48" t="s">
        <v>636</v>
      </c>
      <c r="D335" s="49" t="s">
        <v>637</v>
      </c>
      <c r="E335" s="50">
        <v>0</v>
      </c>
      <c r="F335" s="51" t="s">
        <v>29</v>
      </c>
      <c r="G335" s="31"/>
      <c r="H335" s="36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</row>
    <row r="336" spans="1:59" ht="13.5" customHeight="1">
      <c r="A336" s="31"/>
      <c r="B336" s="26"/>
      <c r="C336" s="48" t="s">
        <v>638</v>
      </c>
      <c r="D336" s="49" t="s">
        <v>639</v>
      </c>
      <c r="E336" s="50">
        <v>0</v>
      </c>
      <c r="F336" s="51" t="s">
        <v>29</v>
      </c>
      <c r="G336" s="31"/>
      <c r="H336" s="36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</row>
    <row r="337" spans="1:59" ht="13.5" customHeight="1">
      <c r="A337" s="31"/>
      <c r="B337" s="26"/>
      <c r="C337" s="52" t="s">
        <v>640</v>
      </c>
      <c r="D337" s="46" t="s">
        <v>641</v>
      </c>
      <c r="E337" s="47">
        <f>SUM(E338+E342+E346+E348+E355+E358)</f>
        <v>0</v>
      </c>
      <c r="F337" s="30" t="s">
        <v>15</v>
      </c>
      <c r="G337" s="31"/>
      <c r="H337" s="36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</row>
    <row r="338" spans="1:59" ht="13.5" customHeight="1">
      <c r="A338" s="31"/>
      <c r="B338" s="26"/>
      <c r="C338" s="76" t="s">
        <v>642</v>
      </c>
      <c r="D338" s="67" t="s">
        <v>643</v>
      </c>
      <c r="E338" s="77">
        <f>SUM(E339:E341)</f>
        <v>0</v>
      </c>
      <c r="F338" s="51"/>
      <c r="G338" s="31"/>
      <c r="H338" s="36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</row>
    <row r="339" spans="1:59" ht="13.5" customHeight="1">
      <c r="A339" s="31"/>
      <c r="B339" s="26"/>
      <c r="C339" s="78" t="s">
        <v>644</v>
      </c>
      <c r="D339" s="49" t="s">
        <v>645</v>
      </c>
      <c r="E339" s="50">
        <v>0</v>
      </c>
      <c r="F339" s="51" t="s">
        <v>29</v>
      </c>
      <c r="G339" s="31"/>
      <c r="H339" s="36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</row>
    <row r="340" spans="1:59" ht="13.5" customHeight="1">
      <c r="A340" s="31"/>
      <c r="B340" s="26"/>
      <c r="C340" s="78" t="s">
        <v>646</v>
      </c>
      <c r="D340" s="49" t="s">
        <v>647</v>
      </c>
      <c r="E340" s="50">
        <v>0</v>
      </c>
      <c r="F340" s="51" t="s">
        <v>29</v>
      </c>
      <c r="G340" s="31"/>
      <c r="H340" s="36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</row>
    <row r="341" spans="1:59" ht="13.5" customHeight="1">
      <c r="A341" s="31"/>
      <c r="B341" s="26"/>
      <c r="C341" s="78" t="s">
        <v>648</v>
      </c>
      <c r="D341" s="49" t="s">
        <v>649</v>
      </c>
      <c r="E341" s="50">
        <v>0</v>
      </c>
      <c r="F341" s="51" t="s">
        <v>29</v>
      </c>
      <c r="G341" s="31"/>
      <c r="H341" s="36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</row>
    <row r="342" spans="1:59" ht="13.5" customHeight="1">
      <c r="A342" s="31"/>
      <c r="B342" s="26"/>
      <c r="C342" s="76" t="s">
        <v>650</v>
      </c>
      <c r="D342" s="67" t="s">
        <v>651</v>
      </c>
      <c r="E342" s="77">
        <f>SUM(E343:E345)</f>
        <v>0</v>
      </c>
      <c r="F342" s="30" t="s">
        <v>15</v>
      </c>
      <c r="G342" s="31"/>
      <c r="H342" s="36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</row>
    <row r="343" spans="1:59" ht="13.5" customHeight="1">
      <c r="A343" s="31"/>
      <c r="B343" s="26"/>
      <c r="C343" s="78" t="s">
        <v>652</v>
      </c>
      <c r="D343" s="49" t="s">
        <v>645</v>
      </c>
      <c r="E343" s="50">
        <v>0</v>
      </c>
      <c r="F343" s="51" t="s">
        <v>29</v>
      </c>
      <c r="G343" s="31"/>
      <c r="H343" s="36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</row>
    <row r="344" spans="1:59" ht="13.5" customHeight="1">
      <c r="A344" s="31"/>
      <c r="B344" s="26"/>
      <c r="C344" s="78" t="s">
        <v>653</v>
      </c>
      <c r="D344" s="49" t="s">
        <v>647</v>
      </c>
      <c r="E344" s="50">
        <v>0</v>
      </c>
      <c r="F344" s="51" t="s">
        <v>29</v>
      </c>
      <c r="G344" s="31"/>
      <c r="H344" s="36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</row>
    <row r="345" spans="1:59" ht="13.5" customHeight="1">
      <c r="A345" s="31"/>
      <c r="B345" s="26"/>
      <c r="C345" s="78" t="s">
        <v>654</v>
      </c>
      <c r="D345" s="49" t="s">
        <v>649</v>
      </c>
      <c r="E345" s="50">
        <v>0</v>
      </c>
      <c r="F345" s="51" t="s">
        <v>29</v>
      </c>
      <c r="G345" s="31"/>
      <c r="H345" s="36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</row>
    <row r="346" spans="1:59" ht="13.5" customHeight="1">
      <c r="A346" s="31"/>
      <c r="B346" s="26"/>
      <c r="C346" s="76" t="s">
        <v>655</v>
      </c>
      <c r="D346" s="67" t="s">
        <v>656</v>
      </c>
      <c r="E346" s="77">
        <f>SUM(E347)</f>
        <v>0</v>
      </c>
      <c r="F346" s="30" t="s">
        <v>15</v>
      </c>
      <c r="G346" s="31"/>
      <c r="H346" s="36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</row>
    <row r="347" spans="1:59" ht="13.5" customHeight="1">
      <c r="A347" s="31"/>
      <c r="B347" s="26"/>
      <c r="C347" s="78" t="s">
        <v>657</v>
      </c>
      <c r="D347" s="49" t="s">
        <v>658</v>
      </c>
      <c r="E347" s="50">
        <v>0</v>
      </c>
      <c r="F347" s="51" t="s">
        <v>29</v>
      </c>
      <c r="G347" s="31"/>
      <c r="H347" s="36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</row>
    <row r="348" spans="1:59" ht="13.5" customHeight="1">
      <c r="A348" s="31"/>
      <c r="B348" s="26"/>
      <c r="C348" s="76" t="s">
        <v>659</v>
      </c>
      <c r="D348" s="67" t="s">
        <v>660</v>
      </c>
      <c r="E348" s="77">
        <f>SUM(E349:E354)</f>
        <v>0</v>
      </c>
      <c r="F348" s="30" t="s">
        <v>15</v>
      </c>
      <c r="G348" s="31"/>
      <c r="H348" s="36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</row>
    <row r="349" spans="1:59" ht="13.5" customHeight="1">
      <c r="A349" s="31"/>
      <c r="B349" s="26"/>
      <c r="C349" s="78" t="s">
        <v>661</v>
      </c>
      <c r="D349" s="49" t="s">
        <v>662</v>
      </c>
      <c r="E349" s="50">
        <v>0</v>
      </c>
      <c r="F349" s="51" t="s">
        <v>29</v>
      </c>
      <c r="G349" s="31"/>
      <c r="H349" s="36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</row>
    <row r="350" spans="1:59" ht="13.5" customHeight="1">
      <c r="A350" s="31"/>
      <c r="B350" s="26"/>
      <c r="C350" s="78" t="s">
        <v>663</v>
      </c>
      <c r="D350" s="49" t="s">
        <v>664</v>
      </c>
      <c r="E350" s="50">
        <v>0</v>
      </c>
      <c r="F350" s="51" t="s">
        <v>29</v>
      </c>
      <c r="G350" s="31"/>
      <c r="H350" s="36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</row>
    <row r="351" spans="1:59" ht="13.5" customHeight="1">
      <c r="A351" s="31"/>
      <c r="B351" s="26"/>
      <c r="C351" s="78" t="s">
        <v>665</v>
      </c>
      <c r="D351" s="49" t="s">
        <v>666</v>
      </c>
      <c r="E351" s="50">
        <v>0</v>
      </c>
      <c r="F351" s="51" t="s">
        <v>29</v>
      </c>
      <c r="G351" s="31"/>
      <c r="H351" s="36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</row>
    <row r="352" spans="1:59" ht="13.5" customHeight="1">
      <c r="A352" s="31"/>
      <c r="B352" s="26"/>
      <c r="C352" s="78" t="s">
        <v>667</v>
      </c>
      <c r="D352" s="49" t="s">
        <v>597</v>
      </c>
      <c r="E352" s="50">
        <v>0</v>
      </c>
      <c r="F352" s="51" t="s">
        <v>29</v>
      </c>
      <c r="G352" s="31"/>
      <c r="H352" s="36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</row>
    <row r="353" spans="1:59" ht="13.5" customHeight="1">
      <c r="A353" s="31"/>
      <c r="B353" s="26"/>
      <c r="C353" s="78" t="s">
        <v>668</v>
      </c>
      <c r="D353" s="49" t="s">
        <v>669</v>
      </c>
      <c r="E353" s="50">
        <v>0</v>
      </c>
      <c r="F353" s="51" t="s">
        <v>29</v>
      </c>
      <c r="G353" s="31"/>
      <c r="H353" s="36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</row>
    <row r="354" spans="1:59" ht="13.5" customHeight="1">
      <c r="A354" s="31"/>
      <c r="B354" s="26"/>
      <c r="C354" s="78" t="s">
        <v>670</v>
      </c>
      <c r="D354" s="49" t="s">
        <v>671</v>
      </c>
      <c r="E354" s="50">
        <v>0</v>
      </c>
      <c r="F354" s="51" t="s">
        <v>29</v>
      </c>
      <c r="G354" s="31"/>
      <c r="H354" s="36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</row>
    <row r="355" spans="1:59" ht="13.5" customHeight="1">
      <c r="A355" s="31"/>
      <c r="B355" s="26"/>
      <c r="C355" s="52" t="s">
        <v>672</v>
      </c>
      <c r="D355" s="46" t="s">
        <v>673</v>
      </c>
      <c r="E355" s="47">
        <f>SUM(E356:E357)</f>
        <v>0</v>
      </c>
      <c r="F355" s="30" t="s">
        <v>15</v>
      </c>
      <c r="G355" s="31"/>
      <c r="H355" s="36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</row>
    <row r="356" spans="1:59" ht="13.5" customHeight="1">
      <c r="A356" s="31"/>
      <c r="B356" s="26"/>
      <c r="C356" s="79" t="s">
        <v>674</v>
      </c>
      <c r="D356" s="49" t="s">
        <v>662</v>
      </c>
      <c r="E356" s="50">
        <v>0</v>
      </c>
      <c r="F356" s="51" t="s">
        <v>29</v>
      </c>
      <c r="G356" s="31"/>
      <c r="H356" s="36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</row>
    <row r="357" spans="1:59" ht="13.5" customHeight="1">
      <c r="A357" s="31"/>
      <c r="B357" s="26"/>
      <c r="C357" s="79" t="s">
        <v>675</v>
      </c>
      <c r="D357" s="49" t="s">
        <v>664</v>
      </c>
      <c r="E357" s="50">
        <v>0</v>
      </c>
      <c r="F357" s="51" t="s">
        <v>29</v>
      </c>
      <c r="G357" s="31"/>
      <c r="H357" s="36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</row>
    <row r="358" spans="1:59" ht="13.5" customHeight="1">
      <c r="A358" s="31"/>
      <c r="B358" s="26"/>
      <c r="C358" s="52" t="s">
        <v>676</v>
      </c>
      <c r="D358" s="46" t="s">
        <v>677</v>
      </c>
      <c r="E358" s="47">
        <f>SUM(E359:E362)</f>
        <v>0</v>
      </c>
      <c r="F358" s="30" t="s">
        <v>15</v>
      </c>
      <c r="G358" s="31"/>
      <c r="H358" s="36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</row>
    <row r="359" spans="1:59" ht="13.5" customHeight="1">
      <c r="A359" s="31"/>
      <c r="B359" s="26"/>
      <c r="C359" s="48" t="s">
        <v>678</v>
      </c>
      <c r="D359" s="49" t="s">
        <v>679</v>
      </c>
      <c r="E359" s="50">
        <v>0</v>
      </c>
      <c r="F359" s="51" t="s">
        <v>29</v>
      </c>
      <c r="G359" s="31"/>
      <c r="H359" s="36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</row>
    <row r="360" spans="1:59" ht="13.5" customHeight="1">
      <c r="A360" s="31"/>
      <c r="B360" s="26"/>
      <c r="C360" s="48" t="s">
        <v>680</v>
      </c>
      <c r="D360" s="49" t="s">
        <v>681</v>
      </c>
      <c r="E360" s="50">
        <v>0</v>
      </c>
      <c r="F360" s="51" t="s">
        <v>29</v>
      </c>
      <c r="G360" s="31"/>
      <c r="H360" s="36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</row>
    <row r="361" spans="1:59" ht="13.5" customHeight="1">
      <c r="A361" s="31"/>
      <c r="B361" s="26"/>
      <c r="C361" s="48" t="s">
        <v>682</v>
      </c>
      <c r="D361" s="49" t="s">
        <v>683</v>
      </c>
      <c r="E361" s="50">
        <v>0</v>
      </c>
      <c r="F361" s="51" t="s">
        <v>29</v>
      </c>
      <c r="G361" s="31"/>
      <c r="H361" s="36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</row>
    <row r="362" spans="1:59" ht="13.5" customHeight="1">
      <c r="A362" s="31"/>
      <c r="B362" s="26"/>
      <c r="C362" s="48" t="s">
        <v>684</v>
      </c>
      <c r="D362" s="49" t="s">
        <v>685</v>
      </c>
      <c r="E362" s="50">
        <v>0</v>
      </c>
      <c r="F362" s="51" t="s">
        <v>29</v>
      </c>
      <c r="G362" s="31"/>
      <c r="H362" s="36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</row>
    <row r="363" spans="1:59" ht="19.5" customHeight="1">
      <c r="A363" s="31"/>
      <c r="B363" s="37">
        <v>7</v>
      </c>
      <c r="C363" s="27" t="s">
        <v>686</v>
      </c>
      <c r="D363" s="28" t="s">
        <v>687</v>
      </c>
      <c r="E363" s="35">
        <f>SUM(E366)</f>
        <v>0</v>
      </c>
      <c r="F363" s="30" t="s">
        <v>15</v>
      </c>
      <c r="G363" s="69" t="s">
        <v>688</v>
      </c>
      <c r="H363" s="69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</row>
    <row r="364" spans="1:59" ht="13.5" customHeight="1">
      <c r="A364" s="31"/>
      <c r="B364" s="26"/>
      <c r="C364" s="57" t="s">
        <v>689</v>
      </c>
      <c r="D364" s="43" t="s">
        <v>690</v>
      </c>
      <c r="E364" s="59" t="s">
        <v>70</v>
      </c>
      <c r="F364" s="30" t="s">
        <v>15</v>
      </c>
      <c r="G364" s="69"/>
      <c r="H364" s="69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</row>
    <row r="365" spans="1:59" ht="13.5" customHeight="1">
      <c r="A365" s="31"/>
      <c r="B365" s="26"/>
      <c r="C365" s="57">
        <v>4172</v>
      </c>
      <c r="D365" s="43" t="s">
        <v>691</v>
      </c>
      <c r="E365" s="59" t="s">
        <v>70</v>
      </c>
      <c r="F365" s="30" t="s">
        <v>15</v>
      </c>
      <c r="G365" s="31"/>
      <c r="H365" s="36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</row>
    <row r="366" spans="1:59" ht="13.5" customHeight="1">
      <c r="A366" s="31"/>
      <c r="B366" s="37">
        <v>73</v>
      </c>
      <c r="C366" s="42" t="s">
        <v>692</v>
      </c>
      <c r="D366" s="43" t="s">
        <v>693</v>
      </c>
      <c r="E366" s="80">
        <f>SUM(E367+E378+E409)</f>
        <v>0</v>
      </c>
      <c r="F366" s="30" t="s">
        <v>15</v>
      </c>
      <c r="G366" s="31"/>
      <c r="H366" s="36"/>
      <c r="I366" s="31"/>
      <c r="J366" s="31"/>
      <c r="K366" s="81" t="s">
        <v>694</v>
      </c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</row>
    <row r="367" spans="1:59" ht="18" customHeight="1">
      <c r="A367" s="31"/>
      <c r="B367" s="82" t="s">
        <v>695</v>
      </c>
      <c r="C367" s="83" t="s">
        <v>696</v>
      </c>
      <c r="D367" s="84" t="s">
        <v>697</v>
      </c>
      <c r="E367" s="85">
        <f>SUM(E368+E372+E374)</f>
        <v>0</v>
      </c>
      <c r="F367" s="30" t="s">
        <v>15</v>
      </c>
      <c r="G367" s="38">
        <v>421</v>
      </c>
      <c r="H367" s="39" t="s">
        <v>698</v>
      </c>
      <c r="I367" s="40">
        <f>SUM(E367)</f>
        <v>0</v>
      </c>
      <c r="J367" s="41" t="s">
        <v>22</v>
      </c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</row>
    <row r="368" spans="1:59" ht="18" customHeight="1">
      <c r="A368" s="31"/>
      <c r="B368" s="82" t="s">
        <v>695</v>
      </c>
      <c r="C368" s="86" t="s">
        <v>699</v>
      </c>
      <c r="D368" s="67" t="s">
        <v>697</v>
      </c>
      <c r="E368" s="87">
        <f>SUM(E369:E371)</f>
        <v>0</v>
      </c>
      <c r="F368" s="30" t="s">
        <v>15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</row>
    <row r="369" spans="1:59" ht="18" customHeight="1">
      <c r="A369" s="31"/>
      <c r="B369" s="88"/>
      <c r="C369" s="89" t="s">
        <v>700</v>
      </c>
      <c r="D369" s="49" t="s">
        <v>422</v>
      </c>
      <c r="E369" s="50">
        <v>0</v>
      </c>
      <c r="F369" s="51" t="s">
        <v>29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</row>
    <row r="370" spans="1:59" ht="18" customHeight="1">
      <c r="A370" s="31"/>
      <c r="B370" s="88"/>
      <c r="C370" s="89" t="s">
        <v>701</v>
      </c>
      <c r="D370" s="49" t="s">
        <v>424</v>
      </c>
      <c r="E370" s="50">
        <v>0</v>
      </c>
      <c r="F370" s="51" t="s">
        <v>29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</row>
    <row r="371" spans="1:59" ht="18" customHeight="1">
      <c r="A371" s="31"/>
      <c r="B371" s="88"/>
      <c r="C371" s="89" t="s">
        <v>702</v>
      </c>
      <c r="D371" s="49" t="s">
        <v>426</v>
      </c>
      <c r="E371" s="50">
        <v>0</v>
      </c>
      <c r="F371" s="51" t="s">
        <v>29</v>
      </c>
      <c r="G371" s="31"/>
      <c r="H371" s="36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</row>
    <row r="372" spans="1:59" ht="18" customHeight="1">
      <c r="A372" s="31"/>
      <c r="B372" s="82" t="s">
        <v>695</v>
      </c>
      <c r="C372" s="86" t="s">
        <v>703</v>
      </c>
      <c r="D372" s="67" t="s">
        <v>704</v>
      </c>
      <c r="E372" s="87">
        <f>SUM(E373)</f>
        <v>0</v>
      </c>
      <c r="F372" s="30" t="s">
        <v>15</v>
      </c>
      <c r="G372" s="31"/>
      <c r="H372" s="36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</row>
    <row r="373" spans="1:59" ht="18" customHeight="1">
      <c r="A373" s="31"/>
      <c r="B373" s="88"/>
      <c r="C373" s="89" t="s">
        <v>705</v>
      </c>
      <c r="D373" s="49" t="s">
        <v>426</v>
      </c>
      <c r="E373" s="50">
        <v>0</v>
      </c>
      <c r="F373" s="51" t="s">
        <v>29</v>
      </c>
      <c r="G373" s="31"/>
      <c r="H373" s="36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</row>
    <row r="374" spans="1:59" ht="18" customHeight="1">
      <c r="A374" s="31"/>
      <c r="B374" s="82" t="s">
        <v>695</v>
      </c>
      <c r="C374" s="86" t="s">
        <v>706</v>
      </c>
      <c r="D374" s="67" t="s">
        <v>707</v>
      </c>
      <c r="E374" s="87">
        <f>SUM(E375:E377)</f>
        <v>0</v>
      </c>
      <c r="F374" s="30" t="s">
        <v>15</v>
      </c>
      <c r="G374" s="31"/>
      <c r="H374" s="36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</row>
    <row r="375" spans="1:59" ht="18" customHeight="1">
      <c r="A375" s="31"/>
      <c r="B375" s="88"/>
      <c r="C375" s="89" t="s">
        <v>708</v>
      </c>
      <c r="D375" s="49" t="s">
        <v>709</v>
      </c>
      <c r="E375" s="50">
        <v>0</v>
      </c>
      <c r="F375" s="51" t="s">
        <v>29</v>
      </c>
      <c r="G375" s="31"/>
      <c r="H375" s="36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</row>
    <row r="376" spans="1:59" ht="18" customHeight="1">
      <c r="A376" s="31"/>
      <c r="B376" s="88"/>
      <c r="C376" s="89" t="s">
        <v>710</v>
      </c>
      <c r="D376" s="31" t="s">
        <v>711</v>
      </c>
      <c r="E376" s="50">
        <v>0</v>
      </c>
      <c r="F376" s="51" t="s">
        <v>29</v>
      </c>
      <c r="G376" s="31"/>
      <c r="H376" s="36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</row>
    <row r="377" spans="1:59" ht="18" customHeight="1">
      <c r="A377" s="31"/>
      <c r="B377" s="88"/>
      <c r="C377" s="89" t="s">
        <v>712</v>
      </c>
      <c r="D377" s="31" t="s">
        <v>713</v>
      </c>
      <c r="E377" s="50">
        <v>0</v>
      </c>
      <c r="F377" s="51" t="s">
        <v>29</v>
      </c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</row>
    <row r="378" spans="1:59" ht="18" customHeight="1">
      <c r="A378" s="31"/>
      <c r="B378" s="82" t="s">
        <v>714</v>
      </c>
      <c r="C378" s="83" t="s">
        <v>715</v>
      </c>
      <c r="D378" s="84" t="s">
        <v>716</v>
      </c>
      <c r="E378" s="85">
        <f>SUM(E379+E401+E405+E407)</f>
        <v>0</v>
      </c>
      <c r="F378" s="30" t="s">
        <v>15</v>
      </c>
      <c r="G378" s="38">
        <v>421</v>
      </c>
      <c r="H378" s="39" t="s">
        <v>698</v>
      </c>
      <c r="I378" s="40">
        <f>SUM(E378)</f>
        <v>0</v>
      </c>
      <c r="J378" s="41" t="s">
        <v>22</v>
      </c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</row>
    <row r="379" spans="1:59" ht="18" customHeight="1">
      <c r="A379" s="31"/>
      <c r="B379" s="82" t="s">
        <v>714</v>
      </c>
      <c r="C379" s="86" t="s">
        <v>717</v>
      </c>
      <c r="D379" s="67" t="s">
        <v>716</v>
      </c>
      <c r="E379" s="87">
        <f>SUM(E380:E400)</f>
        <v>0</v>
      </c>
      <c r="F379" s="30" t="s">
        <v>15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</row>
    <row r="380" spans="1:59" ht="18" customHeight="1">
      <c r="A380" s="31"/>
      <c r="B380" s="88"/>
      <c r="C380" s="89" t="s">
        <v>718</v>
      </c>
      <c r="D380" s="49" t="s">
        <v>415</v>
      </c>
      <c r="E380" s="50">
        <v>0</v>
      </c>
      <c r="F380" s="51" t="s">
        <v>29</v>
      </c>
      <c r="G380" s="31"/>
      <c r="H380" s="36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</row>
    <row r="381" spans="1:59" ht="13.5" customHeight="1">
      <c r="A381" s="25" t="s">
        <v>12</v>
      </c>
      <c r="B381" s="88"/>
      <c r="C381" s="89" t="s">
        <v>719</v>
      </c>
      <c r="D381" s="49" t="s">
        <v>417</v>
      </c>
      <c r="E381" s="50">
        <v>0</v>
      </c>
      <c r="F381" s="51" t="s">
        <v>29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</row>
    <row r="382" spans="1:59" ht="18" customHeight="1">
      <c r="A382" s="25" t="s">
        <v>12</v>
      </c>
      <c r="B382" s="88"/>
      <c r="C382" s="89" t="s">
        <v>720</v>
      </c>
      <c r="D382" s="49" t="s">
        <v>420</v>
      </c>
      <c r="E382" s="50">
        <v>0</v>
      </c>
      <c r="F382" s="51" t="s">
        <v>29</v>
      </c>
      <c r="G382" s="31"/>
      <c r="H382" s="36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</row>
    <row r="383" spans="1:59" ht="18" customHeight="1">
      <c r="A383" s="25" t="s">
        <v>12</v>
      </c>
      <c r="B383" s="88"/>
      <c r="C383" s="89" t="s">
        <v>721</v>
      </c>
      <c r="D383" s="49" t="s">
        <v>428</v>
      </c>
      <c r="E383" s="50">
        <v>0</v>
      </c>
      <c r="F383" s="51" t="s">
        <v>29</v>
      </c>
      <c r="G383" s="31"/>
      <c r="H383" s="36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</row>
    <row r="384" spans="1:59" ht="18" customHeight="1">
      <c r="A384" s="25" t="s">
        <v>12</v>
      </c>
      <c r="B384" s="88"/>
      <c r="C384" s="89" t="s">
        <v>722</v>
      </c>
      <c r="D384" s="49" t="s">
        <v>430</v>
      </c>
      <c r="E384" s="50">
        <v>0</v>
      </c>
      <c r="F384" s="51" t="s">
        <v>29</v>
      </c>
      <c r="G384" s="31"/>
      <c r="H384" s="36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</row>
    <row r="385" spans="1:59" ht="18" customHeight="1">
      <c r="A385" s="25" t="s">
        <v>12</v>
      </c>
      <c r="B385" s="88"/>
      <c r="C385" s="89" t="s">
        <v>723</v>
      </c>
      <c r="D385" s="49" t="s">
        <v>460</v>
      </c>
      <c r="E385" s="50">
        <v>0</v>
      </c>
      <c r="F385" s="51" t="s">
        <v>29</v>
      </c>
      <c r="G385" s="31"/>
      <c r="H385" s="36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</row>
    <row r="386" spans="1:59" ht="18" customHeight="1">
      <c r="A386" s="25" t="s">
        <v>12</v>
      </c>
      <c r="B386" s="88"/>
      <c r="C386" s="89" t="s">
        <v>724</v>
      </c>
      <c r="D386" s="49" t="s">
        <v>61</v>
      </c>
      <c r="E386" s="50">
        <v>0</v>
      </c>
      <c r="F386" s="51" t="s">
        <v>29</v>
      </c>
      <c r="G386" s="31"/>
      <c r="H386" s="36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</row>
    <row r="387" spans="1:59" ht="18" customHeight="1">
      <c r="A387" s="25" t="s">
        <v>12</v>
      </c>
      <c r="B387" s="88"/>
      <c r="C387" s="89" t="s">
        <v>725</v>
      </c>
      <c r="D387" s="49" t="s">
        <v>434</v>
      </c>
      <c r="E387" s="50">
        <v>0</v>
      </c>
      <c r="F387" s="51" t="s">
        <v>29</v>
      </c>
      <c r="G387" s="31"/>
      <c r="H387" s="36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</row>
    <row r="388" spans="1:59" ht="18" customHeight="1">
      <c r="A388" s="25" t="s">
        <v>12</v>
      </c>
      <c r="B388" s="88"/>
      <c r="C388" s="89" t="s">
        <v>726</v>
      </c>
      <c r="D388" s="49" t="s">
        <v>436</v>
      </c>
      <c r="E388" s="50">
        <v>0</v>
      </c>
      <c r="F388" s="51" t="s">
        <v>29</v>
      </c>
      <c r="G388" s="31"/>
      <c r="H388" s="36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</row>
    <row r="389" spans="1:59" ht="18" customHeight="1">
      <c r="A389" s="25" t="s">
        <v>12</v>
      </c>
      <c r="B389" s="88"/>
      <c r="C389" s="89" t="s">
        <v>727</v>
      </c>
      <c r="D389" s="49" t="s">
        <v>456</v>
      </c>
      <c r="E389" s="50">
        <v>0</v>
      </c>
      <c r="F389" s="51" t="s">
        <v>29</v>
      </c>
      <c r="G389" s="31"/>
      <c r="H389" s="36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</row>
    <row r="390" spans="1:59" ht="18" customHeight="1">
      <c r="A390" s="25" t="s">
        <v>12</v>
      </c>
      <c r="B390" s="88"/>
      <c r="C390" s="89" t="s">
        <v>728</v>
      </c>
      <c r="D390" s="49" t="s">
        <v>458</v>
      </c>
      <c r="E390" s="50">
        <v>0</v>
      </c>
      <c r="F390" s="51" t="s">
        <v>29</v>
      </c>
      <c r="G390" s="31"/>
      <c r="H390" s="36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</row>
    <row r="391" spans="1:59" ht="18" customHeight="1">
      <c r="A391" s="25" t="s">
        <v>12</v>
      </c>
      <c r="B391" s="88"/>
      <c r="C391" s="89" t="s">
        <v>729</v>
      </c>
      <c r="D391" s="31" t="s">
        <v>730</v>
      </c>
      <c r="E391" s="50">
        <v>0</v>
      </c>
      <c r="F391" s="51" t="s">
        <v>29</v>
      </c>
      <c r="G391" s="31"/>
      <c r="H391" s="36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</row>
    <row r="392" spans="1:59" ht="18" customHeight="1">
      <c r="A392" s="25" t="s">
        <v>12</v>
      </c>
      <c r="B392" s="88"/>
      <c r="C392" s="89" t="s">
        <v>731</v>
      </c>
      <c r="D392" s="31" t="s">
        <v>462</v>
      </c>
      <c r="E392" s="50">
        <v>0</v>
      </c>
      <c r="F392" s="51" t="s">
        <v>29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</row>
    <row r="393" spans="1:59" ht="18" customHeight="1">
      <c r="A393" s="25" t="s">
        <v>12</v>
      </c>
      <c r="B393" s="88"/>
      <c r="C393" s="89" t="s">
        <v>732</v>
      </c>
      <c r="D393" s="31" t="s">
        <v>464</v>
      </c>
      <c r="E393" s="50">
        <v>0</v>
      </c>
      <c r="F393" s="51" t="s">
        <v>29</v>
      </c>
      <c r="G393" s="31"/>
      <c r="H393" s="36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</row>
    <row r="394" spans="1:59" ht="18" customHeight="1">
      <c r="A394" s="25" t="s">
        <v>12</v>
      </c>
      <c r="B394" s="88"/>
      <c r="C394" s="89" t="s">
        <v>733</v>
      </c>
      <c r="D394" s="31" t="s">
        <v>466</v>
      </c>
      <c r="E394" s="50">
        <v>0</v>
      </c>
      <c r="F394" s="51" t="s">
        <v>29</v>
      </c>
      <c r="G394" s="31"/>
      <c r="H394" s="36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</row>
    <row r="395" spans="1:59" ht="18" customHeight="1">
      <c r="A395" s="25" t="s">
        <v>12</v>
      </c>
      <c r="B395" s="88"/>
      <c r="C395" s="89" t="s">
        <v>734</v>
      </c>
      <c r="D395" s="31" t="s">
        <v>735</v>
      </c>
      <c r="E395" s="50">
        <v>0</v>
      </c>
      <c r="F395" s="51" t="s">
        <v>29</v>
      </c>
      <c r="G395" s="31"/>
      <c r="H395" s="36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</row>
    <row r="396" spans="1:59" ht="18" customHeight="1">
      <c r="A396" s="25" t="s">
        <v>12</v>
      </c>
      <c r="B396" s="88"/>
      <c r="C396" s="89" t="s">
        <v>736</v>
      </c>
      <c r="D396" s="49" t="s">
        <v>468</v>
      </c>
      <c r="E396" s="50">
        <v>0</v>
      </c>
      <c r="F396" s="51" t="s">
        <v>29</v>
      </c>
      <c r="G396" s="31"/>
      <c r="H396" s="36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</row>
    <row r="397" spans="1:59" ht="18" customHeight="1">
      <c r="A397" s="25" t="s">
        <v>12</v>
      </c>
      <c r="B397" s="88"/>
      <c r="C397" s="89" t="s">
        <v>737</v>
      </c>
      <c r="D397" s="31" t="s">
        <v>738</v>
      </c>
      <c r="E397" s="50">
        <v>0</v>
      </c>
      <c r="F397" s="51" t="s">
        <v>29</v>
      </c>
      <c r="G397" s="31"/>
      <c r="H397" s="36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</row>
    <row r="398" spans="1:59" ht="18" customHeight="1">
      <c r="A398" s="25" t="s">
        <v>12</v>
      </c>
      <c r="B398" s="88"/>
      <c r="C398" s="89" t="s">
        <v>739</v>
      </c>
      <c r="D398" s="31" t="s">
        <v>454</v>
      </c>
      <c r="E398" s="50">
        <v>0</v>
      </c>
      <c r="F398" s="51" t="s">
        <v>29</v>
      </c>
      <c r="G398" s="31"/>
      <c r="H398" s="36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</row>
    <row r="399" spans="1:59" ht="18" customHeight="1">
      <c r="A399" s="25" t="s">
        <v>12</v>
      </c>
      <c r="B399" s="88"/>
      <c r="C399" s="89" t="s">
        <v>740</v>
      </c>
      <c r="D399" s="31" t="s">
        <v>432</v>
      </c>
      <c r="E399" s="50">
        <v>0</v>
      </c>
      <c r="F399" s="51" t="s">
        <v>29</v>
      </c>
      <c r="G399" s="31"/>
      <c r="H399" s="36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</row>
    <row r="400" spans="1:59" ht="18" customHeight="1">
      <c r="A400" s="25" t="s">
        <v>12</v>
      </c>
      <c r="B400" s="88"/>
      <c r="C400" s="89" t="s">
        <v>741</v>
      </c>
      <c r="D400" s="31" t="s">
        <v>438</v>
      </c>
      <c r="E400" s="50">
        <v>0</v>
      </c>
      <c r="F400" s="51" t="s">
        <v>29</v>
      </c>
      <c r="G400" s="31"/>
      <c r="H400" s="36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</row>
    <row r="401" spans="1:59" ht="18" customHeight="1">
      <c r="A401" s="25" t="s">
        <v>12</v>
      </c>
      <c r="B401" s="82" t="s">
        <v>714</v>
      </c>
      <c r="C401" s="86" t="s">
        <v>742</v>
      </c>
      <c r="D401" s="67" t="s">
        <v>743</v>
      </c>
      <c r="E401" s="87">
        <f>SUM(E402:E404)</f>
        <v>0</v>
      </c>
      <c r="F401" s="30" t="s">
        <v>15</v>
      </c>
      <c r="G401" s="31"/>
      <c r="H401" s="36"/>
      <c r="I401" s="31"/>
      <c r="J401" s="31"/>
      <c r="K401" s="31"/>
      <c r="L401" s="34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</row>
    <row r="402" spans="1:59" ht="18" customHeight="1">
      <c r="A402" s="25" t="s">
        <v>12</v>
      </c>
      <c r="B402" s="88"/>
      <c r="C402" s="89" t="s">
        <v>744</v>
      </c>
      <c r="D402" s="49" t="s">
        <v>444</v>
      </c>
      <c r="E402" s="50">
        <v>0</v>
      </c>
      <c r="F402" s="51" t="s">
        <v>29</v>
      </c>
      <c r="G402" s="31"/>
      <c r="H402" s="36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</row>
    <row r="403" spans="1:59" ht="18" customHeight="1">
      <c r="A403" s="25" t="s">
        <v>12</v>
      </c>
      <c r="B403" s="88"/>
      <c r="C403" s="89" t="s">
        <v>745</v>
      </c>
      <c r="D403" s="49" t="s">
        <v>447</v>
      </c>
      <c r="E403" s="50">
        <v>0</v>
      </c>
      <c r="F403" s="51" t="s">
        <v>29</v>
      </c>
      <c r="G403" s="31"/>
      <c r="H403" s="36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</row>
    <row r="404" spans="1:59" ht="18" customHeight="1">
      <c r="A404" s="25" t="s">
        <v>12</v>
      </c>
      <c r="B404" s="88"/>
      <c r="C404" s="89" t="s">
        <v>746</v>
      </c>
      <c r="D404" s="49" t="s">
        <v>438</v>
      </c>
      <c r="E404" s="50">
        <v>0</v>
      </c>
      <c r="F404" s="51" t="s">
        <v>29</v>
      </c>
      <c r="G404" s="31"/>
      <c r="H404" s="36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</row>
    <row r="405" spans="1:59" ht="18" customHeight="1">
      <c r="A405" s="25" t="s">
        <v>12</v>
      </c>
      <c r="B405" s="82" t="s">
        <v>714</v>
      </c>
      <c r="C405" s="86" t="s">
        <v>747</v>
      </c>
      <c r="D405" s="67" t="s">
        <v>748</v>
      </c>
      <c r="E405" s="87">
        <f>SUM(E406)</f>
        <v>0</v>
      </c>
      <c r="F405" s="30" t="s">
        <v>15</v>
      </c>
      <c r="G405" s="31"/>
      <c r="H405" s="36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</row>
    <row r="406" spans="1:59" ht="18" customHeight="1">
      <c r="A406" s="25" t="s">
        <v>12</v>
      </c>
      <c r="B406" s="88"/>
      <c r="C406" s="89" t="s">
        <v>749</v>
      </c>
      <c r="D406" s="49" t="s">
        <v>452</v>
      </c>
      <c r="E406" s="50">
        <v>0</v>
      </c>
      <c r="F406" s="51" t="s">
        <v>29</v>
      </c>
      <c r="G406" s="31"/>
      <c r="H406" s="36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</row>
    <row r="407" spans="1:59" ht="18" customHeight="1">
      <c r="A407" s="25" t="s">
        <v>12</v>
      </c>
      <c r="B407" s="82" t="s">
        <v>714</v>
      </c>
      <c r="C407" s="86" t="s">
        <v>750</v>
      </c>
      <c r="D407" s="67" t="s">
        <v>751</v>
      </c>
      <c r="E407" s="87">
        <f>SUM(E408)</f>
        <v>0</v>
      </c>
      <c r="F407" s="30" t="s">
        <v>15</v>
      </c>
      <c r="G407" s="31"/>
      <c r="H407" s="36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</row>
    <row r="408" spans="1:59" ht="18" customHeight="1">
      <c r="A408" s="25" t="s">
        <v>12</v>
      </c>
      <c r="B408" s="88"/>
      <c r="C408" s="89" t="s">
        <v>752</v>
      </c>
      <c r="D408" s="31" t="s">
        <v>753</v>
      </c>
      <c r="E408" s="50">
        <v>0</v>
      </c>
      <c r="F408" s="51" t="s">
        <v>29</v>
      </c>
      <c r="G408" s="31"/>
      <c r="H408" s="36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</row>
    <row r="409" spans="1:59" ht="18" customHeight="1">
      <c r="A409" s="25"/>
      <c r="B409" s="82" t="s">
        <v>714</v>
      </c>
      <c r="C409" s="83" t="s">
        <v>754</v>
      </c>
      <c r="D409" s="84" t="s">
        <v>755</v>
      </c>
      <c r="E409" s="85">
        <f>SUM(E410+E412)</f>
        <v>0</v>
      </c>
      <c r="F409" s="30" t="s">
        <v>15</v>
      </c>
      <c r="G409" s="38">
        <v>422</v>
      </c>
      <c r="H409" s="65" t="s">
        <v>756</v>
      </c>
      <c r="I409" s="40">
        <f>SUM(E409)</f>
        <v>0</v>
      </c>
      <c r="J409" s="41" t="s">
        <v>22</v>
      </c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</row>
    <row r="410" spans="1:59" ht="18" customHeight="1">
      <c r="A410" s="25"/>
      <c r="B410" s="82" t="s">
        <v>714</v>
      </c>
      <c r="C410" s="86" t="s">
        <v>757</v>
      </c>
      <c r="D410" s="67" t="s">
        <v>290</v>
      </c>
      <c r="E410" s="87">
        <f>SUM(E411)</f>
        <v>0</v>
      </c>
      <c r="F410" s="30" t="s">
        <v>15</v>
      </c>
      <c r="G410" s="31"/>
      <c r="H410" s="36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</row>
    <row r="411" spans="1:59" ht="18" customHeight="1">
      <c r="A411" s="25"/>
      <c r="B411" s="88"/>
      <c r="C411" s="89" t="s">
        <v>758</v>
      </c>
      <c r="D411" s="49" t="s">
        <v>759</v>
      </c>
      <c r="E411" s="50">
        <v>0</v>
      </c>
      <c r="F411" s="51" t="s">
        <v>29</v>
      </c>
      <c r="G411" s="31"/>
      <c r="H411" s="36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</row>
    <row r="412" spans="1:59" ht="18" customHeight="1">
      <c r="A412" s="25"/>
      <c r="B412" s="82" t="s">
        <v>714</v>
      </c>
      <c r="C412" s="86" t="s">
        <v>760</v>
      </c>
      <c r="D412" s="67" t="s">
        <v>761</v>
      </c>
      <c r="E412" s="87">
        <f>SUM(E413)</f>
        <v>0</v>
      </c>
      <c r="F412" s="30" t="s">
        <v>15</v>
      </c>
      <c r="G412" s="31"/>
      <c r="H412" s="36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</row>
    <row r="413" spans="1:59" ht="18" customHeight="1">
      <c r="A413" s="25"/>
      <c r="B413" s="88"/>
      <c r="C413" s="89" t="s">
        <v>762</v>
      </c>
      <c r="D413" s="49" t="s">
        <v>763</v>
      </c>
      <c r="E413" s="50">
        <v>0</v>
      </c>
      <c r="F413" s="51" t="s">
        <v>29</v>
      </c>
      <c r="G413" s="31"/>
      <c r="H413" s="36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</row>
    <row r="414" spans="1:59" ht="13.5" customHeight="1">
      <c r="A414" s="31"/>
      <c r="B414" s="26"/>
      <c r="C414" s="28" t="s">
        <v>764</v>
      </c>
      <c r="D414" s="28" t="s">
        <v>765</v>
      </c>
      <c r="E414" s="35">
        <f>+E415+E470</f>
        <v>158170243</v>
      </c>
      <c r="F414" s="30" t="s">
        <v>15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</row>
    <row r="415" spans="1:59" ht="13.5" customHeight="1">
      <c r="A415" s="31"/>
      <c r="B415" s="26">
        <v>8</v>
      </c>
      <c r="C415" s="43" t="s">
        <v>766</v>
      </c>
      <c r="D415" s="43" t="s">
        <v>767</v>
      </c>
      <c r="E415" s="44">
        <f>SUM(E416+E441+E448+E466+E468)</f>
        <v>158170243</v>
      </c>
      <c r="F415" s="30" t="s">
        <v>15</v>
      </c>
      <c r="G415" s="31"/>
      <c r="H415" s="36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</row>
    <row r="416" spans="1:59" ht="18" customHeight="1">
      <c r="A416" s="31"/>
      <c r="B416" s="37">
        <v>81</v>
      </c>
      <c r="C416" s="45" t="s">
        <v>768</v>
      </c>
      <c r="D416" s="46" t="s">
        <v>769</v>
      </c>
      <c r="E416" s="47">
        <f>SUM(E417+E429+E433+E439)</f>
        <v>82875378</v>
      </c>
      <c r="F416" s="30" t="s">
        <v>15</v>
      </c>
      <c r="G416" s="38">
        <v>561</v>
      </c>
      <c r="H416" s="39" t="s">
        <v>770</v>
      </c>
      <c r="I416" s="40">
        <f>E416</f>
        <v>82875378</v>
      </c>
      <c r="J416" s="41" t="s">
        <v>22</v>
      </c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</row>
    <row r="417" spans="1:59" ht="18" customHeight="1">
      <c r="A417" s="31"/>
      <c r="B417" s="26"/>
      <c r="C417" s="66" t="s">
        <v>771</v>
      </c>
      <c r="D417" s="90" t="s">
        <v>772</v>
      </c>
      <c r="E417" s="328">
        <f>SUM(E418+E419+E422+E423+E424+E425+E426+E427+E428)</f>
        <v>80218247</v>
      </c>
      <c r="F417" s="30" t="s">
        <v>15</v>
      </c>
      <c r="G417" s="31"/>
      <c r="H417" s="36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</row>
    <row r="418" spans="1:59" ht="18" customHeight="1">
      <c r="A418" s="31"/>
      <c r="B418" s="26"/>
      <c r="C418" s="48" t="s">
        <v>773</v>
      </c>
      <c r="D418" s="49" t="s">
        <v>774</v>
      </c>
      <c r="E418" s="329">
        <v>47139342</v>
      </c>
      <c r="F418" s="51" t="s">
        <v>29</v>
      </c>
      <c r="G418" s="31"/>
      <c r="H418" s="36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</row>
    <row r="419" spans="1:59" ht="18" customHeight="1">
      <c r="A419" s="31"/>
      <c r="B419" s="26"/>
      <c r="C419" s="92" t="s">
        <v>775</v>
      </c>
      <c r="D419" s="93" t="s">
        <v>776</v>
      </c>
      <c r="E419" s="330">
        <f>SUM(E420:E421)</f>
        <v>24676669</v>
      </c>
      <c r="F419" s="30" t="s">
        <v>15</v>
      </c>
      <c r="G419" s="31"/>
      <c r="H419" s="36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</row>
    <row r="420" spans="1:59" ht="18" customHeight="1">
      <c r="A420" s="31"/>
      <c r="B420" s="26"/>
      <c r="C420" s="94" t="s">
        <v>777</v>
      </c>
      <c r="D420" s="95" t="s">
        <v>776</v>
      </c>
      <c r="E420" s="329">
        <v>24676669</v>
      </c>
      <c r="F420" s="51" t="s">
        <v>29</v>
      </c>
      <c r="G420" s="31"/>
      <c r="H420" s="36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</row>
    <row r="421" spans="1:59" ht="18" customHeight="1">
      <c r="A421" s="31"/>
      <c r="B421" s="26"/>
      <c r="C421" s="94" t="s">
        <v>778</v>
      </c>
      <c r="D421" s="95" t="s">
        <v>779</v>
      </c>
      <c r="E421" s="329"/>
      <c r="F421" s="51" t="s">
        <v>29</v>
      </c>
      <c r="G421" s="31"/>
      <c r="H421" s="36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</row>
    <row r="422" spans="1:59" ht="18" customHeight="1">
      <c r="A422" s="31"/>
      <c r="B422" s="26"/>
      <c r="C422" s="48" t="s">
        <v>780</v>
      </c>
      <c r="D422" s="49" t="s">
        <v>781</v>
      </c>
      <c r="E422" s="329">
        <v>1124546</v>
      </c>
      <c r="F422" s="51" t="s">
        <v>29</v>
      </c>
      <c r="G422" s="31"/>
      <c r="H422" s="36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</row>
    <row r="423" spans="1:59" ht="18" customHeight="1">
      <c r="A423" s="31"/>
      <c r="B423" s="26"/>
      <c r="C423" s="48" t="s">
        <v>782</v>
      </c>
      <c r="D423" s="49" t="s">
        <v>783</v>
      </c>
      <c r="E423" s="329">
        <v>237833</v>
      </c>
      <c r="F423" s="51" t="s">
        <v>29</v>
      </c>
      <c r="G423" s="31"/>
      <c r="H423" s="36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</row>
    <row r="424" spans="1:59" ht="18" customHeight="1">
      <c r="A424" s="31"/>
      <c r="B424" s="26"/>
      <c r="C424" s="48" t="s">
        <v>784</v>
      </c>
      <c r="D424" s="49" t="s">
        <v>785</v>
      </c>
      <c r="E424" s="329">
        <v>2590936</v>
      </c>
      <c r="F424" s="51" t="s">
        <v>29</v>
      </c>
      <c r="G424" s="31"/>
      <c r="H424" s="36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</row>
    <row r="425" spans="1:59" ht="18" customHeight="1">
      <c r="A425" s="31"/>
      <c r="B425" s="26"/>
      <c r="C425" s="48" t="s">
        <v>786</v>
      </c>
      <c r="D425" s="49" t="s">
        <v>787</v>
      </c>
      <c r="E425" s="329">
        <v>2575336</v>
      </c>
      <c r="F425" s="51" t="s">
        <v>29</v>
      </c>
      <c r="G425" s="31"/>
      <c r="H425" s="36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</row>
    <row r="426" spans="1:59" ht="18" customHeight="1">
      <c r="A426" s="31"/>
      <c r="B426" s="26"/>
      <c r="C426" s="48" t="s">
        <v>788</v>
      </c>
      <c r="D426" s="49" t="s">
        <v>789</v>
      </c>
      <c r="E426" s="329">
        <v>1796708</v>
      </c>
      <c r="F426" s="51" t="s">
        <v>29</v>
      </c>
      <c r="G426" s="31"/>
      <c r="H426" s="36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</row>
    <row r="427" spans="1:59" ht="18" customHeight="1">
      <c r="A427" s="31"/>
      <c r="B427" s="26"/>
      <c r="C427" s="48" t="s">
        <v>790</v>
      </c>
      <c r="D427" s="49" t="s">
        <v>791</v>
      </c>
      <c r="E427" s="329">
        <v>76877</v>
      </c>
      <c r="F427" s="51" t="s">
        <v>29</v>
      </c>
      <c r="G427" s="31"/>
      <c r="H427" s="36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</row>
    <row r="428" spans="1:59" ht="18" customHeight="1">
      <c r="A428" s="31"/>
      <c r="B428" s="26"/>
      <c r="C428" s="48" t="s">
        <v>792</v>
      </c>
      <c r="D428" s="49" t="s">
        <v>793</v>
      </c>
      <c r="E428" s="96"/>
      <c r="F428" s="51" t="s">
        <v>29</v>
      </c>
      <c r="G428" s="31"/>
      <c r="H428" s="36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</row>
    <row r="429" spans="1:59" ht="30.75" customHeight="1">
      <c r="A429" s="31"/>
      <c r="B429" s="26"/>
      <c r="C429" s="66" t="s">
        <v>794</v>
      </c>
      <c r="D429" s="90" t="s">
        <v>795</v>
      </c>
      <c r="E429" s="91">
        <f>SUM(E430:E432)</f>
        <v>1418772</v>
      </c>
      <c r="F429" s="30" t="s">
        <v>15</v>
      </c>
      <c r="G429" s="31"/>
      <c r="H429" s="36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</row>
    <row r="430" spans="1:59" ht="18" customHeight="1">
      <c r="A430" s="31"/>
      <c r="B430" s="26"/>
      <c r="C430" s="48" t="s">
        <v>796</v>
      </c>
      <c r="D430" s="49" t="s">
        <v>774</v>
      </c>
      <c r="E430" s="50">
        <v>1137252</v>
      </c>
      <c r="F430" s="51" t="s">
        <v>29</v>
      </c>
      <c r="G430" s="31"/>
      <c r="H430" s="36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</row>
    <row r="431" spans="1:59" ht="18" customHeight="1">
      <c r="A431" s="31"/>
      <c r="B431" s="26"/>
      <c r="C431" s="48" t="s">
        <v>797</v>
      </c>
      <c r="D431" s="49" t="s">
        <v>776</v>
      </c>
      <c r="E431" s="50">
        <v>227624</v>
      </c>
      <c r="F431" s="51" t="s">
        <v>29</v>
      </c>
      <c r="G431" s="31"/>
      <c r="H431" s="36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</row>
    <row r="432" spans="1:59" ht="18" customHeight="1">
      <c r="A432" s="31"/>
      <c r="B432" s="26"/>
      <c r="C432" s="48" t="s">
        <v>798</v>
      </c>
      <c r="D432" s="49" t="s">
        <v>799</v>
      </c>
      <c r="E432" s="50">
        <v>53896</v>
      </c>
      <c r="F432" s="51" t="s">
        <v>29</v>
      </c>
      <c r="G432" s="31"/>
      <c r="H432" s="36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</row>
    <row r="433" spans="1:59" ht="18" customHeight="1">
      <c r="A433" s="31"/>
      <c r="B433" s="26"/>
      <c r="C433" s="66" t="s">
        <v>800</v>
      </c>
      <c r="D433" s="90" t="s">
        <v>801</v>
      </c>
      <c r="E433" s="91">
        <f>SUM(E434:E438)</f>
        <v>1238359</v>
      </c>
      <c r="F433" s="30" t="s">
        <v>15</v>
      </c>
      <c r="G433" s="31"/>
      <c r="H433" s="36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</row>
    <row r="434" spans="1:59" ht="18" customHeight="1">
      <c r="A434" s="31"/>
      <c r="B434" s="26"/>
      <c r="C434" s="48" t="s">
        <v>802</v>
      </c>
      <c r="D434" s="49" t="s">
        <v>774</v>
      </c>
      <c r="E434" s="50">
        <v>1107170</v>
      </c>
      <c r="F434" s="51" t="s">
        <v>29</v>
      </c>
      <c r="G434" s="31"/>
      <c r="H434" s="36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</row>
    <row r="435" spans="1:59" ht="18" customHeight="1">
      <c r="A435" s="31"/>
      <c r="B435" s="26"/>
      <c r="C435" s="48" t="s">
        <v>803</v>
      </c>
      <c r="D435" s="49" t="s">
        <v>799</v>
      </c>
      <c r="E435" s="50">
        <v>97765</v>
      </c>
      <c r="F435" s="51" t="s">
        <v>29</v>
      </c>
      <c r="G435" s="31"/>
      <c r="H435" s="36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</row>
    <row r="436" spans="1:59" ht="18" customHeight="1">
      <c r="A436" s="31"/>
      <c r="B436" s="26"/>
      <c r="C436" s="48" t="s">
        <v>804</v>
      </c>
      <c r="D436" s="49" t="s">
        <v>781</v>
      </c>
      <c r="E436" s="50">
        <v>21621</v>
      </c>
      <c r="F436" s="51" t="s">
        <v>29</v>
      </c>
      <c r="G436" s="31"/>
      <c r="H436" s="36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</row>
    <row r="437" spans="1:59" ht="18" customHeight="1">
      <c r="A437" s="31"/>
      <c r="B437" s="26"/>
      <c r="C437" s="48" t="s">
        <v>805</v>
      </c>
      <c r="D437" s="49" t="s">
        <v>783</v>
      </c>
      <c r="E437" s="50">
        <v>8983</v>
      </c>
      <c r="F437" s="51" t="s">
        <v>29</v>
      </c>
      <c r="G437" s="31"/>
      <c r="H437" s="36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</row>
    <row r="438" spans="1:59" ht="18" customHeight="1">
      <c r="A438" s="31"/>
      <c r="B438" s="26"/>
      <c r="C438" s="48" t="s">
        <v>806</v>
      </c>
      <c r="D438" s="49" t="s">
        <v>791</v>
      </c>
      <c r="E438" s="50">
        <v>2820</v>
      </c>
      <c r="F438" s="51" t="s">
        <v>29</v>
      </c>
      <c r="G438" s="31"/>
      <c r="H438" s="36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</row>
    <row r="439" spans="1:59" ht="18" customHeight="1">
      <c r="A439" s="31"/>
      <c r="B439" s="26"/>
      <c r="C439" s="66" t="s">
        <v>807</v>
      </c>
      <c r="D439" s="90" t="s">
        <v>808</v>
      </c>
      <c r="E439" s="91">
        <f>SUM(E440)</f>
        <v>0</v>
      </c>
      <c r="F439" s="30" t="s">
        <v>15</v>
      </c>
      <c r="G439" s="31"/>
      <c r="H439" s="36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</row>
    <row r="440" spans="1:59" ht="18" customHeight="1">
      <c r="A440" s="31"/>
      <c r="B440" s="26"/>
      <c r="C440" s="48" t="s">
        <v>809</v>
      </c>
      <c r="D440" s="49" t="s">
        <v>808</v>
      </c>
      <c r="E440" s="50">
        <v>0</v>
      </c>
      <c r="F440" s="51" t="s">
        <v>29</v>
      </c>
      <c r="G440" s="31"/>
      <c r="H440" s="36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</row>
    <row r="441" spans="1:59" ht="18" customHeight="1">
      <c r="A441" s="25"/>
      <c r="B441" s="97">
        <v>82</v>
      </c>
      <c r="C441" s="45" t="s">
        <v>810</v>
      </c>
      <c r="D441" s="46" t="s">
        <v>811</v>
      </c>
      <c r="E441" s="47">
        <f>SUM(E442+E445)</f>
        <v>74955945</v>
      </c>
      <c r="F441" s="30" t="s">
        <v>15</v>
      </c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</row>
    <row r="442" spans="1:59" ht="18" customHeight="1">
      <c r="A442" s="25"/>
      <c r="B442" s="26"/>
      <c r="C442" s="98" t="s">
        <v>812</v>
      </c>
      <c r="D442" s="90" t="s">
        <v>813</v>
      </c>
      <c r="E442" s="91">
        <f>SUM(E443:E444)</f>
        <v>34260413</v>
      </c>
      <c r="F442" s="30" t="s">
        <v>15</v>
      </c>
      <c r="G442" s="31"/>
      <c r="H442" s="31"/>
      <c r="I442" s="31"/>
      <c r="J442" s="31"/>
      <c r="K442" s="31"/>
      <c r="L442" s="34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</row>
    <row r="443" spans="1:59" ht="18" customHeight="1">
      <c r="A443" s="25" t="s">
        <v>12</v>
      </c>
      <c r="B443" s="26"/>
      <c r="C443" s="53" t="s">
        <v>814</v>
      </c>
      <c r="D443" s="49" t="s">
        <v>813</v>
      </c>
      <c r="E443" s="50">
        <v>34260413</v>
      </c>
      <c r="F443" s="51" t="s">
        <v>29</v>
      </c>
      <c r="G443" s="99">
        <v>511</v>
      </c>
      <c r="H443" s="39" t="s">
        <v>815</v>
      </c>
      <c r="I443" s="100">
        <f>E443</f>
        <v>34260413</v>
      </c>
      <c r="J443" s="41" t="s">
        <v>816</v>
      </c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</row>
    <row r="444" spans="1:59" ht="18" customHeight="1">
      <c r="A444" s="31"/>
      <c r="B444" s="26"/>
      <c r="C444" s="53" t="s">
        <v>817</v>
      </c>
      <c r="D444" s="49" t="s">
        <v>818</v>
      </c>
      <c r="E444" s="50">
        <v>0</v>
      </c>
      <c r="F444" s="51" t="s">
        <v>29</v>
      </c>
      <c r="G444" s="99">
        <v>513</v>
      </c>
      <c r="H444" s="39" t="s">
        <v>819</v>
      </c>
      <c r="I444" s="100">
        <f>E444</f>
        <v>0</v>
      </c>
      <c r="J444" s="41" t="s">
        <v>816</v>
      </c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</row>
    <row r="445" spans="1:59" ht="18" customHeight="1">
      <c r="A445" s="31"/>
      <c r="B445" s="26"/>
      <c r="C445" s="98" t="s">
        <v>820</v>
      </c>
      <c r="D445" s="90" t="s">
        <v>821</v>
      </c>
      <c r="E445" s="91">
        <f>SUM(E446:E447)</f>
        <v>40695532</v>
      </c>
      <c r="F445" s="30" t="s">
        <v>15</v>
      </c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</row>
    <row r="446" spans="1:59" ht="18" customHeight="1">
      <c r="A446" s="31"/>
      <c r="B446" s="26"/>
      <c r="C446" s="53" t="s">
        <v>822</v>
      </c>
      <c r="D446" s="49" t="s">
        <v>821</v>
      </c>
      <c r="E446" s="50">
        <v>40695532</v>
      </c>
      <c r="F446" s="51" t="s">
        <v>29</v>
      </c>
      <c r="G446" s="99">
        <v>512</v>
      </c>
      <c r="H446" s="39" t="s">
        <v>823</v>
      </c>
      <c r="I446" s="100">
        <f>E446</f>
        <v>40695532</v>
      </c>
      <c r="J446" s="41" t="s">
        <v>816</v>
      </c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</row>
    <row r="447" spans="1:59" ht="18" customHeight="1">
      <c r="A447" s="31"/>
      <c r="B447" s="26"/>
      <c r="C447" s="53" t="s">
        <v>824</v>
      </c>
      <c r="D447" s="49" t="s">
        <v>825</v>
      </c>
      <c r="E447" s="50">
        <v>0</v>
      </c>
      <c r="F447" s="51" t="s">
        <v>29</v>
      </c>
      <c r="G447" s="99">
        <v>514</v>
      </c>
      <c r="H447" s="39" t="s">
        <v>826</v>
      </c>
      <c r="I447" s="100">
        <f>E447</f>
        <v>0</v>
      </c>
      <c r="J447" s="41" t="s">
        <v>816</v>
      </c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</row>
    <row r="448" spans="1:59" ht="18" customHeight="1">
      <c r="A448" s="31"/>
      <c r="B448" s="26">
        <v>83</v>
      </c>
      <c r="C448" s="45" t="s">
        <v>827</v>
      </c>
      <c r="D448" s="46" t="s">
        <v>828</v>
      </c>
      <c r="E448" s="47">
        <f>+E449+E452</f>
        <v>338920</v>
      </c>
      <c r="F448" s="30" t="s">
        <v>15</v>
      </c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</row>
    <row r="449" spans="1:59" ht="18" customHeight="1">
      <c r="A449" s="31"/>
      <c r="B449" s="37">
        <v>83</v>
      </c>
      <c r="C449" s="101" t="s">
        <v>829</v>
      </c>
      <c r="D449" s="102" t="s">
        <v>830</v>
      </c>
      <c r="E449" s="68">
        <f>SUM(E450:E451)</f>
        <v>0</v>
      </c>
      <c r="F449" s="30" t="s">
        <v>15</v>
      </c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</row>
    <row r="450" spans="1:59" ht="18" customHeight="1">
      <c r="A450" s="31"/>
      <c r="B450" s="103"/>
      <c r="C450" s="48" t="s">
        <v>831</v>
      </c>
      <c r="D450" s="49" t="s">
        <v>832</v>
      </c>
      <c r="E450" s="50">
        <v>0</v>
      </c>
      <c r="F450" s="51" t="s">
        <v>29</v>
      </c>
      <c r="G450" s="38">
        <v>711</v>
      </c>
      <c r="H450" s="39" t="s">
        <v>833</v>
      </c>
      <c r="I450" s="40">
        <f>E450</f>
        <v>0</v>
      </c>
      <c r="J450" s="41" t="s">
        <v>22</v>
      </c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</row>
    <row r="451" spans="1:59" ht="18" customHeight="1">
      <c r="A451" s="31"/>
      <c r="B451" s="103"/>
      <c r="C451" s="48" t="s">
        <v>834</v>
      </c>
      <c r="D451" s="49" t="s">
        <v>835</v>
      </c>
      <c r="E451" s="50">
        <v>0</v>
      </c>
      <c r="F451" s="51" t="s">
        <v>29</v>
      </c>
      <c r="G451" s="38">
        <v>628</v>
      </c>
      <c r="H451" s="39" t="s">
        <v>836</v>
      </c>
      <c r="I451" s="40">
        <f>E451</f>
        <v>0</v>
      </c>
      <c r="J451" s="41" t="s">
        <v>22</v>
      </c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</row>
    <row r="452" spans="1:59" ht="18" customHeight="1">
      <c r="A452" s="31"/>
      <c r="B452" s="97">
        <v>83</v>
      </c>
      <c r="C452" s="101" t="s">
        <v>837</v>
      </c>
      <c r="D452" s="102" t="s">
        <v>838</v>
      </c>
      <c r="E452" s="68">
        <f>SUM(E453:E465)</f>
        <v>338920</v>
      </c>
      <c r="F452" s="30" t="s">
        <v>15</v>
      </c>
      <c r="G452" s="31"/>
      <c r="H452" s="31"/>
      <c r="I452" s="34"/>
      <c r="J452" s="104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</row>
    <row r="453" spans="1:59" ht="25.5" customHeight="1">
      <c r="A453" s="31"/>
      <c r="B453" s="105" t="s">
        <v>839</v>
      </c>
      <c r="C453" s="48" t="s">
        <v>840</v>
      </c>
      <c r="D453" s="49" t="s">
        <v>841</v>
      </c>
      <c r="E453" s="50">
        <v>0</v>
      </c>
      <c r="F453" s="51" t="s">
        <v>29</v>
      </c>
      <c r="G453" s="99">
        <v>531</v>
      </c>
      <c r="H453" s="39" t="s">
        <v>841</v>
      </c>
      <c r="I453" s="100">
        <f t="shared" ref="I453:I466" si="0">E453</f>
        <v>0</v>
      </c>
      <c r="J453" s="41" t="s">
        <v>816</v>
      </c>
      <c r="K453" s="106"/>
      <c r="L453" s="107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</row>
    <row r="454" spans="1:59" ht="18" customHeight="1">
      <c r="A454" s="31"/>
      <c r="B454" s="105" t="s">
        <v>842</v>
      </c>
      <c r="C454" s="48" t="s">
        <v>843</v>
      </c>
      <c r="D454" s="49" t="s">
        <v>844</v>
      </c>
      <c r="E454" s="50">
        <v>0</v>
      </c>
      <c r="F454" s="51" t="s">
        <v>29</v>
      </c>
      <c r="G454" s="99">
        <v>532</v>
      </c>
      <c r="H454" s="39" t="s">
        <v>844</v>
      </c>
      <c r="I454" s="100">
        <f t="shared" si="0"/>
        <v>0</v>
      </c>
      <c r="J454" s="41" t="s">
        <v>816</v>
      </c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8"/>
      <c r="BD454" s="108"/>
      <c r="BE454" s="108"/>
      <c r="BF454" s="108"/>
      <c r="BG454" s="108"/>
    </row>
    <row r="455" spans="1:59" ht="27.75" customHeight="1">
      <c r="A455" s="31"/>
      <c r="B455" s="105" t="s">
        <v>845</v>
      </c>
      <c r="C455" s="48" t="s">
        <v>846</v>
      </c>
      <c r="D455" s="49" t="s">
        <v>847</v>
      </c>
      <c r="E455" s="50">
        <v>0</v>
      </c>
      <c r="F455" s="51" t="s">
        <v>29</v>
      </c>
      <c r="G455" s="99">
        <v>541</v>
      </c>
      <c r="H455" s="39" t="s">
        <v>847</v>
      </c>
      <c r="I455" s="100">
        <f t="shared" si="0"/>
        <v>0</v>
      </c>
      <c r="J455" s="41" t="s">
        <v>816</v>
      </c>
      <c r="K455" s="31"/>
      <c r="L455" s="34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</row>
    <row r="456" spans="1:59" ht="18" customHeight="1">
      <c r="A456" s="60"/>
      <c r="B456" s="105" t="s">
        <v>848</v>
      </c>
      <c r="C456" s="48" t="s">
        <v>849</v>
      </c>
      <c r="D456" s="49" t="s">
        <v>850</v>
      </c>
      <c r="E456" s="50">
        <v>338920</v>
      </c>
      <c r="F456" s="51" t="s">
        <v>29</v>
      </c>
      <c r="G456" s="99">
        <v>571</v>
      </c>
      <c r="H456" s="39" t="s">
        <v>850</v>
      </c>
      <c r="I456" s="100">
        <f t="shared" si="0"/>
        <v>338920</v>
      </c>
      <c r="J456" s="41" t="s">
        <v>816</v>
      </c>
      <c r="K456" s="31"/>
      <c r="L456" s="34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</row>
    <row r="457" spans="1:59" ht="18" customHeight="1">
      <c r="A457" s="60"/>
      <c r="B457" s="105" t="s">
        <v>851</v>
      </c>
      <c r="C457" s="48" t="s">
        <v>852</v>
      </c>
      <c r="D457" s="49" t="s">
        <v>853</v>
      </c>
      <c r="E457" s="50">
        <v>0</v>
      </c>
      <c r="F457" s="51" t="s">
        <v>29</v>
      </c>
      <c r="G457" s="99">
        <v>572</v>
      </c>
      <c r="H457" s="39" t="s">
        <v>853</v>
      </c>
      <c r="I457" s="100">
        <f t="shared" si="0"/>
        <v>0</v>
      </c>
      <c r="J457" s="41" t="s">
        <v>816</v>
      </c>
      <c r="K457" s="31"/>
      <c r="L457" s="34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</row>
    <row r="458" spans="1:59" ht="18" customHeight="1">
      <c r="A458" s="60"/>
      <c r="B458" s="105" t="s">
        <v>854</v>
      </c>
      <c r="C458" s="48" t="s">
        <v>855</v>
      </c>
      <c r="D458" s="49" t="s">
        <v>856</v>
      </c>
      <c r="E458" s="50">
        <v>0</v>
      </c>
      <c r="F458" s="51" t="s">
        <v>29</v>
      </c>
      <c r="G458" s="99">
        <v>573</v>
      </c>
      <c r="H458" s="39" t="s">
        <v>856</v>
      </c>
      <c r="I458" s="100">
        <f t="shared" si="0"/>
        <v>0</v>
      </c>
      <c r="J458" s="41" t="s">
        <v>816</v>
      </c>
      <c r="K458" s="31"/>
      <c r="L458" s="34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</row>
    <row r="459" spans="1:59" ht="18" customHeight="1">
      <c r="A459" s="31"/>
      <c r="B459" s="105" t="s">
        <v>857</v>
      </c>
      <c r="C459" s="48" t="s">
        <v>858</v>
      </c>
      <c r="D459" s="49" t="s">
        <v>859</v>
      </c>
      <c r="E459" s="50">
        <v>0</v>
      </c>
      <c r="F459" s="51" t="s">
        <v>29</v>
      </c>
      <c r="G459" s="99">
        <v>621</v>
      </c>
      <c r="H459" s="39" t="s">
        <v>859</v>
      </c>
      <c r="I459" s="100">
        <f t="shared" si="0"/>
        <v>0</v>
      </c>
      <c r="J459" s="41" t="s">
        <v>816</v>
      </c>
      <c r="K459" s="31"/>
      <c r="L459" s="34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</row>
    <row r="460" spans="1:59" ht="18" customHeight="1">
      <c r="A460" s="31"/>
      <c r="B460" s="105" t="s">
        <v>860</v>
      </c>
      <c r="C460" s="48" t="s">
        <v>861</v>
      </c>
      <c r="D460" s="49" t="s">
        <v>862</v>
      </c>
      <c r="E460" s="50">
        <v>0</v>
      </c>
      <c r="F460" s="51" t="s">
        <v>29</v>
      </c>
      <c r="G460" s="99">
        <v>622</v>
      </c>
      <c r="H460" s="39" t="s">
        <v>862</v>
      </c>
      <c r="I460" s="100">
        <f t="shared" si="0"/>
        <v>0</v>
      </c>
      <c r="J460" s="41" t="s">
        <v>816</v>
      </c>
      <c r="K460" s="31"/>
      <c r="L460" s="34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</row>
    <row r="461" spans="1:59" ht="18" customHeight="1">
      <c r="A461" s="31"/>
      <c r="B461" s="105" t="s">
        <v>863</v>
      </c>
      <c r="C461" s="48" t="s">
        <v>864</v>
      </c>
      <c r="D461" s="49" t="s">
        <v>865</v>
      </c>
      <c r="E461" s="50">
        <v>0</v>
      </c>
      <c r="F461" s="51" t="s">
        <v>29</v>
      </c>
      <c r="G461" s="99">
        <v>623</v>
      </c>
      <c r="H461" s="39" t="s">
        <v>865</v>
      </c>
      <c r="I461" s="100">
        <f t="shared" si="0"/>
        <v>0</v>
      </c>
      <c r="J461" s="41" t="s">
        <v>816</v>
      </c>
      <c r="K461" s="31"/>
      <c r="L461" s="34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</row>
    <row r="462" spans="1:59" ht="18" customHeight="1">
      <c r="A462" s="31"/>
      <c r="B462" s="105" t="s">
        <v>866</v>
      </c>
      <c r="C462" s="48" t="s">
        <v>867</v>
      </c>
      <c r="D462" s="49" t="s">
        <v>868</v>
      </c>
      <c r="E462" s="50">
        <v>0</v>
      </c>
      <c r="F462" s="51" t="s">
        <v>29</v>
      </c>
      <c r="G462" s="99">
        <v>624</v>
      </c>
      <c r="H462" s="39" t="s">
        <v>868</v>
      </c>
      <c r="I462" s="100">
        <f t="shared" si="0"/>
        <v>0</v>
      </c>
      <c r="J462" s="41" t="s">
        <v>816</v>
      </c>
      <c r="K462" s="31"/>
      <c r="L462" s="34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</row>
    <row r="463" spans="1:59" ht="13.5" customHeight="1">
      <c r="A463" s="25" t="s">
        <v>12</v>
      </c>
      <c r="B463" s="105" t="s">
        <v>869</v>
      </c>
      <c r="C463" s="48" t="s">
        <v>870</v>
      </c>
      <c r="D463" s="49" t="s">
        <v>871</v>
      </c>
      <c r="E463" s="50">
        <v>0</v>
      </c>
      <c r="F463" s="51" t="s">
        <v>29</v>
      </c>
      <c r="G463" s="99">
        <v>625</v>
      </c>
      <c r="H463" s="39" t="s">
        <v>871</v>
      </c>
      <c r="I463" s="100">
        <f t="shared" si="0"/>
        <v>0</v>
      </c>
      <c r="J463" s="41" t="s">
        <v>816</v>
      </c>
      <c r="K463" s="31"/>
      <c r="L463" s="34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</row>
    <row r="464" spans="1:59" ht="18" customHeight="1">
      <c r="A464" s="25" t="s">
        <v>12</v>
      </c>
      <c r="B464" s="105" t="s">
        <v>872</v>
      </c>
      <c r="C464" s="48" t="s">
        <v>873</v>
      </c>
      <c r="D464" s="49" t="s">
        <v>874</v>
      </c>
      <c r="E464" s="50">
        <v>0</v>
      </c>
      <c r="F464" s="51" t="s">
        <v>29</v>
      </c>
      <c r="G464" s="99">
        <v>626</v>
      </c>
      <c r="H464" s="39" t="s">
        <v>874</v>
      </c>
      <c r="I464" s="100">
        <f t="shared" si="0"/>
        <v>0</v>
      </c>
      <c r="J464" s="41" t="s">
        <v>816</v>
      </c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</row>
    <row r="465" spans="1:59" ht="18" customHeight="1">
      <c r="A465" s="25" t="s">
        <v>12</v>
      </c>
      <c r="B465" s="105" t="s">
        <v>875</v>
      </c>
      <c r="C465" s="48" t="s">
        <v>876</v>
      </c>
      <c r="D465" s="49" t="s">
        <v>877</v>
      </c>
      <c r="E465" s="50">
        <v>0</v>
      </c>
      <c r="F465" s="51" t="s">
        <v>29</v>
      </c>
      <c r="G465" s="99">
        <v>627</v>
      </c>
      <c r="H465" s="109" t="s">
        <v>878</v>
      </c>
      <c r="I465" s="100">
        <f t="shared" si="0"/>
        <v>0</v>
      </c>
      <c r="J465" s="41" t="s">
        <v>816</v>
      </c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</row>
    <row r="466" spans="1:59" ht="18" customHeight="1">
      <c r="A466" s="25" t="s">
        <v>12</v>
      </c>
      <c r="B466" s="37">
        <v>84</v>
      </c>
      <c r="C466" s="110">
        <v>4214</v>
      </c>
      <c r="D466" s="46" t="s">
        <v>879</v>
      </c>
      <c r="E466" s="47">
        <f>SUM(E467)</f>
        <v>0</v>
      </c>
      <c r="F466" s="30" t="s">
        <v>15</v>
      </c>
      <c r="G466" s="38">
        <v>574</v>
      </c>
      <c r="H466" s="39" t="s">
        <v>880</v>
      </c>
      <c r="I466" s="40">
        <f t="shared" si="0"/>
        <v>0</v>
      </c>
      <c r="J466" s="41" t="s">
        <v>22</v>
      </c>
      <c r="K466" s="60"/>
      <c r="L466" s="60"/>
      <c r="M466" s="60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</row>
    <row r="467" spans="1:59" ht="18" customHeight="1">
      <c r="A467" s="25" t="s">
        <v>12</v>
      </c>
      <c r="B467" s="26"/>
      <c r="C467" s="53" t="s">
        <v>881</v>
      </c>
      <c r="D467" s="49" t="s">
        <v>879</v>
      </c>
      <c r="E467" s="50">
        <v>0</v>
      </c>
      <c r="F467" s="51" t="s">
        <v>29</v>
      </c>
      <c r="G467" s="31"/>
      <c r="H467" s="31"/>
      <c r="I467" s="31"/>
      <c r="J467" s="31"/>
      <c r="K467" s="108"/>
      <c r="L467" s="108"/>
      <c r="M467" s="108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</row>
    <row r="468" spans="1:59" ht="18" customHeight="1">
      <c r="A468" s="25" t="s">
        <v>12</v>
      </c>
      <c r="B468" s="97">
        <v>85</v>
      </c>
      <c r="C468" s="110">
        <v>4215</v>
      </c>
      <c r="D468" s="46" t="s">
        <v>882</v>
      </c>
      <c r="E468" s="47">
        <f>SUM(E469)</f>
        <v>0</v>
      </c>
      <c r="F468" s="30" t="s">
        <v>15</v>
      </c>
      <c r="G468" s="31"/>
      <c r="H468" s="31"/>
      <c r="I468" s="31"/>
      <c r="J468" s="31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</row>
    <row r="469" spans="1:59" ht="18" customHeight="1">
      <c r="A469" s="25" t="s">
        <v>12</v>
      </c>
      <c r="B469" s="26"/>
      <c r="C469" s="89" t="s">
        <v>883</v>
      </c>
      <c r="D469" s="49" t="s">
        <v>884</v>
      </c>
      <c r="E469" s="50">
        <v>0</v>
      </c>
      <c r="F469" s="51" t="s">
        <v>29</v>
      </c>
      <c r="G469" s="99">
        <v>575</v>
      </c>
      <c r="H469" s="65" t="s">
        <v>884</v>
      </c>
      <c r="I469" s="100">
        <f>E469</f>
        <v>0</v>
      </c>
      <c r="J469" s="41" t="s">
        <v>816</v>
      </c>
      <c r="K469" s="108"/>
      <c r="L469" s="108"/>
      <c r="M469" s="108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</row>
    <row r="470" spans="1:59" ht="13.5" customHeight="1">
      <c r="A470" s="25" t="s">
        <v>12</v>
      </c>
      <c r="B470" s="37">
        <v>9</v>
      </c>
      <c r="C470" s="42" t="s">
        <v>885</v>
      </c>
      <c r="D470" s="43" t="s">
        <v>886</v>
      </c>
      <c r="E470" s="44">
        <f>+E471+E478</f>
        <v>0</v>
      </c>
      <c r="F470" s="30" t="s">
        <v>15</v>
      </c>
      <c r="G470" s="31"/>
      <c r="H470" s="31"/>
      <c r="I470" s="31"/>
      <c r="J470" s="31"/>
      <c r="K470" s="31"/>
      <c r="L470" s="34"/>
      <c r="M470" s="31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</row>
    <row r="471" spans="1:59" ht="18" customHeight="1">
      <c r="A471" s="25" t="s">
        <v>12</v>
      </c>
      <c r="B471" s="26">
        <v>91</v>
      </c>
      <c r="C471" s="45" t="s">
        <v>887</v>
      </c>
      <c r="D471" s="45" t="s">
        <v>888</v>
      </c>
      <c r="E471" s="47">
        <f>+E472+E476</f>
        <v>0</v>
      </c>
      <c r="F471" s="30" t="s">
        <v>15</v>
      </c>
      <c r="G471" s="31"/>
      <c r="H471" s="31"/>
      <c r="I471" s="31"/>
      <c r="J471" s="31"/>
      <c r="K471" s="108"/>
      <c r="L471" s="108"/>
      <c r="M471" s="108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</row>
    <row r="472" spans="1:59" ht="18" customHeight="1">
      <c r="A472" s="25" t="s">
        <v>12</v>
      </c>
      <c r="B472" s="37">
        <v>91</v>
      </c>
      <c r="C472" s="101" t="s">
        <v>889</v>
      </c>
      <c r="D472" s="102" t="s">
        <v>890</v>
      </c>
      <c r="E472" s="68">
        <f>SUM(E473:E474)</f>
        <v>0</v>
      </c>
      <c r="F472" s="30" t="s">
        <v>15</v>
      </c>
      <c r="G472" s="31"/>
      <c r="H472" s="31"/>
      <c r="I472" s="31"/>
      <c r="J472" s="31"/>
      <c r="K472" s="31"/>
      <c r="L472" s="34"/>
      <c r="M472" s="31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</row>
    <row r="473" spans="1:59" ht="18" customHeight="1">
      <c r="A473" s="25"/>
      <c r="B473" s="105" t="s">
        <v>891</v>
      </c>
      <c r="C473" s="48" t="s">
        <v>892</v>
      </c>
      <c r="D473" s="49" t="s">
        <v>893</v>
      </c>
      <c r="E473" s="50">
        <v>0</v>
      </c>
      <c r="F473" s="51" t="s">
        <v>29</v>
      </c>
      <c r="G473" s="38">
        <v>732</v>
      </c>
      <c r="H473" s="39" t="s">
        <v>894</v>
      </c>
      <c r="I473" s="40">
        <f>E473</f>
        <v>0</v>
      </c>
      <c r="J473" s="41" t="s">
        <v>22</v>
      </c>
      <c r="K473" s="81" t="s">
        <v>895</v>
      </c>
      <c r="L473" s="34"/>
      <c r="M473" s="31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</row>
    <row r="474" spans="1:59" ht="18" customHeight="1">
      <c r="A474" s="31"/>
      <c r="B474" s="105" t="s">
        <v>896</v>
      </c>
      <c r="C474" s="48" t="s">
        <v>897</v>
      </c>
      <c r="D474" s="49" t="s">
        <v>898</v>
      </c>
      <c r="E474" s="50">
        <v>0</v>
      </c>
      <c r="F474" s="51" t="s">
        <v>29</v>
      </c>
      <c r="G474" s="38">
        <v>733</v>
      </c>
      <c r="H474" s="39" t="s">
        <v>898</v>
      </c>
      <c r="I474" s="40">
        <f>E474</f>
        <v>0</v>
      </c>
      <c r="J474" s="41" t="s">
        <v>22</v>
      </c>
      <c r="K474" s="81" t="s">
        <v>899</v>
      </c>
      <c r="L474" s="34"/>
      <c r="M474" s="108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</row>
    <row r="475" spans="1:59" ht="18" customHeight="1">
      <c r="A475" s="31"/>
      <c r="B475" s="105"/>
      <c r="C475" s="48" t="s">
        <v>900</v>
      </c>
      <c r="D475" s="49" t="s">
        <v>884</v>
      </c>
      <c r="E475" s="50">
        <v>0</v>
      </c>
      <c r="F475" s="51" t="s">
        <v>29</v>
      </c>
      <c r="G475" s="108"/>
      <c r="H475" s="111"/>
      <c r="I475" s="108"/>
      <c r="J475" s="108"/>
      <c r="K475" s="81"/>
      <c r="L475" s="34"/>
      <c r="M475" s="108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</row>
    <row r="476" spans="1:59" ht="18" customHeight="1">
      <c r="A476" s="31"/>
      <c r="B476" s="97">
        <v>91</v>
      </c>
      <c r="C476" s="101" t="s">
        <v>901</v>
      </c>
      <c r="D476" s="102" t="s">
        <v>902</v>
      </c>
      <c r="E476" s="68">
        <f>+E477</f>
        <v>0</v>
      </c>
      <c r="F476" s="30" t="s">
        <v>15</v>
      </c>
      <c r="G476" s="108"/>
      <c r="H476" s="111"/>
      <c r="I476" s="108"/>
      <c r="J476" s="108"/>
      <c r="K476" s="108"/>
      <c r="L476" s="108"/>
      <c r="M476" s="108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</row>
    <row r="477" spans="1:59" ht="18" customHeight="1">
      <c r="A477" s="60"/>
      <c r="B477" s="112"/>
      <c r="C477" s="48" t="s">
        <v>903</v>
      </c>
      <c r="D477" s="49" t="s">
        <v>884</v>
      </c>
      <c r="E477" s="50">
        <v>0</v>
      </c>
      <c r="F477" s="51" t="s">
        <v>29</v>
      </c>
      <c r="G477" s="99" t="s">
        <v>904</v>
      </c>
      <c r="H477" s="39" t="s">
        <v>905</v>
      </c>
      <c r="I477" s="100">
        <f>E477</f>
        <v>0</v>
      </c>
      <c r="J477" s="41" t="s">
        <v>816</v>
      </c>
      <c r="K477" s="31"/>
      <c r="L477" s="34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</row>
    <row r="478" spans="1:59" ht="18" customHeight="1">
      <c r="A478" s="60"/>
      <c r="B478" s="26">
        <v>93</v>
      </c>
      <c r="C478" s="45" t="s">
        <v>906</v>
      </c>
      <c r="D478" s="46" t="s">
        <v>907</v>
      </c>
      <c r="E478" s="47">
        <f>+E479+E481</f>
        <v>0</v>
      </c>
      <c r="F478" s="30" t="s">
        <v>15</v>
      </c>
      <c r="G478" s="31"/>
      <c r="H478" s="36"/>
      <c r="I478" s="31"/>
      <c r="J478" s="31"/>
      <c r="K478" s="31"/>
      <c r="L478" s="34"/>
      <c r="M478" s="31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8"/>
      <c r="BD478" s="108"/>
      <c r="BE478" s="108"/>
      <c r="BF478" s="108"/>
      <c r="BG478" s="108"/>
    </row>
    <row r="479" spans="1:59" ht="18" customHeight="1">
      <c r="A479" s="60"/>
      <c r="B479" s="37">
        <v>93</v>
      </c>
      <c r="C479" s="101" t="s">
        <v>908</v>
      </c>
      <c r="D479" s="102" t="s">
        <v>909</v>
      </c>
      <c r="E479" s="68">
        <f>+E480</f>
        <v>0</v>
      </c>
      <c r="F479" s="30" t="s">
        <v>15</v>
      </c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</row>
    <row r="480" spans="1:59" ht="18" customHeight="1">
      <c r="A480" s="31"/>
      <c r="B480" s="26"/>
      <c r="C480" s="48" t="s">
        <v>910</v>
      </c>
      <c r="D480" s="49" t="s">
        <v>884</v>
      </c>
      <c r="E480" s="50">
        <v>0</v>
      </c>
      <c r="F480" s="51" t="s">
        <v>29</v>
      </c>
      <c r="G480" s="38" t="s">
        <v>904</v>
      </c>
      <c r="H480" s="39" t="s">
        <v>905</v>
      </c>
      <c r="I480" s="40">
        <f>E479</f>
        <v>0</v>
      </c>
      <c r="J480" s="41" t="s">
        <v>22</v>
      </c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</row>
    <row r="481" spans="1:59" ht="18" customHeight="1">
      <c r="A481" s="60"/>
      <c r="B481" s="97">
        <v>93</v>
      </c>
      <c r="C481" s="101" t="s">
        <v>911</v>
      </c>
      <c r="D481" s="102" t="s">
        <v>912</v>
      </c>
      <c r="E481" s="68">
        <f>SUM(E482)</f>
        <v>0</v>
      </c>
      <c r="F481" s="30" t="s">
        <v>15</v>
      </c>
      <c r="G481" s="60"/>
      <c r="H481" s="60"/>
      <c r="I481" s="60"/>
      <c r="J481" s="60"/>
      <c r="K481" s="31"/>
      <c r="L481" s="31"/>
      <c r="M481" s="31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</row>
    <row r="482" spans="1:59" ht="18" customHeight="1">
      <c r="A482" s="60"/>
      <c r="B482" s="26"/>
      <c r="C482" s="48" t="s">
        <v>913</v>
      </c>
      <c r="D482" s="49" t="s">
        <v>884</v>
      </c>
      <c r="E482" s="50">
        <v>0</v>
      </c>
      <c r="F482" s="51" t="s">
        <v>29</v>
      </c>
      <c r="G482" s="99">
        <v>521</v>
      </c>
      <c r="H482" s="39" t="s">
        <v>904</v>
      </c>
      <c r="I482" s="100">
        <f>E482</f>
        <v>0</v>
      </c>
      <c r="J482" s="41" t="s">
        <v>816</v>
      </c>
      <c r="K482" s="60"/>
      <c r="L482" s="34"/>
      <c r="M482" s="60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E482" s="108"/>
      <c r="BF482" s="108"/>
      <c r="BG482" s="108"/>
    </row>
    <row r="483" spans="1:59" ht="18" customHeight="1">
      <c r="A483" s="60"/>
      <c r="B483" s="37">
        <v>79</v>
      </c>
      <c r="C483" s="28" t="s">
        <v>914</v>
      </c>
      <c r="D483" s="28" t="s">
        <v>915</v>
      </c>
      <c r="E483" s="35">
        <f>SUM(E484+E487)</f>
        <v>11072</v>
      </c>
      <c r="F483" s="30" t="s">
        <v>15</v>
      </c>
      <c r="G483" s="38">
        <v>111</v>
      </c>
      <c r="H483" s="39" t="s">
        <v>21</v>
      </c>
      <c r="I483" s="40">
        <f>E483</f>
        <v>11072</v>
      </c>
      <c r="J483" s="41" t="s">
        <v>22</v>
      </c>
      <c r="K483" s="60"/>
      <c r="L483" s="34"/>
      <c r="M483" s="60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</row>
    <row r="484" spans="1:59" ht="18" customHeight="1">
      <c r="A484" s="31"/>
      <c r="B484" s="37" t="s">
        <v>916</v>
      </c>
      <c r="C484" s="113">
        <v>4310</v>
      </c>
      <c r="D484" s="114" t="s">
        <v>917</v>
      </c>
      <c r="E484" s="44">
        <f>SUM(E485)</f>
        <v>11072</v>
      </c>
      <c r="F484" s="30" t="s">
        <v>15</v>
      </c>
      <c r="G484" s="60"/>
      <c r="H484" s="60"/>
      <c r="I484" s="60"/>
      <c r="J484" s="60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E484" s="108"/>
      <c r="BF484" s="108"/>
      <c r="BG484" s="108"/>
    </row>
    <row r="485" spans="1:59" ht="18" customHeight="1">
      <c r="A485" s="31"/>
      <c r="B485" s="115"/>
      <c r="C485" s="110">
        <v>4311</v>
      </c>
      <c r="D485" s="46" t="s">
        <v>918</v>
      </c>
      <c r="E485" s="47">
        <f>SUM(E486)</f>
        <v>11072</v>
      </c>
      <c r="F485" s="30" t="s">
        <v>15</v>
      </c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</row>
    <row r="486" spans="1:59" ht="18" customHeight="1">
      <c r="A486" s="31"/>
      <c r="B486" s="116"/>
      <c r="C486" s="117" t="s">
        <v>919</v>
      </c>
      <c r="D486" s="49" t="s">
        <v>884</v>
      </c>
      <c r="E486" s="50">
        <v>11072</v>
      </c>
      <c r="F486" s="51" t="s">
        <v>29</v>
      </c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</row>
    <row r="487" spans="1:59" ht="18" customHeight="1">
      <c r="A487" s="31"/>
      <c r="B487" s="37" t="s">
        <v>920</v>
      </c>
      <c r="C487" s="113" t="s">
        <v>921</v>
      </c>
      <c r="D487" s="114" t="s">
        <v>922</v>
      </c>
      <c r="E487" s="44">
        <f>SUM(E488)</f>
        <v>0</v>
      </c>
      <c r="F487" s="30" t="s">
        <v>15</v>
      </c>
      <c r="G487" s="60"/>
      <c r="H487" s="60"/>
      <c r="I487" s="60"/>
      <c r="J487" s="60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E487" s="108"/>
      <c r="BF487" s="108"/>
      <c r="BG487" s="108"/>
    </row>
    <row r="488" spans="1:59" ht="18" customHeight="1">
      <c r="A488" s="31"/>
      <c r="B488" s="26"/>
      <c r="C488" s="110" t="s">
        <v>923</v>
      </c>
      <c r="D488" s="46" t="s">
        <v>922</v>
      </c>
      <c r="E488" s="47">
        <f>SUM(E489+E491)</f>
        <v>0</v>
      </c>
      <c r="F488" s="30" t="s">
        <v>15</v>
      </c>
      <c r="G488" s="60"/>
      <c r="H488" s="60"/>
      <c r="I488" s="60"/>
      <c r="J488" s="60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</row>
    <row r="489" spans="1:59" ht="13.5" customHeight="1">
      <c r="A489" s="1"/>
      <c r="B489" s="26"/>
      <c r="C489" s="118" t="s">
        <v>924</v>
      </c>
      <c r="D489" s="90" t="s">
        <v>925</v>
      </c>
      <c r="E489" s="68">
        <f>SUM(E490)</f>
        <v>0</v>
      </c>
      <c r="F489" s="30" t="s">
        <v>15</v>
      </c>
      <c r="G489" s="60"/>
      <c r="H489" s="60"/>
      <c r="I489" s="60"/>
      <c r="J489" s="60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8"/>
      <c r="BD489" s="108"/>
      <c r="BE489" s="108"/>
      <c r="BF489" s="108"/>
      <c r="BG489" s="108"/>
    </row>
    <row r="490" spans="1:59" ht="18" customHeight="1">
      <c r="A490" s="1"/>
      <c r="B490" s="26"/>
      <c r="C490" s="119" t="s">
        <v>926</v>
      </c>
      <c r="D490" s="49" t="s">
        <v>925</v>
      </c>
      <c r="E490" s="50">
        <v>0</v>
      </c>
      <c r="F490" s="30" t="s">
        <v>29</v>
      </c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</row>
    <row r="491" spans="1:59" ht="18" customHeight="1">
      <c r="A491" s="1"/>
      <c r="B491" s="26"/>
      <c r="C491" s="118" t="s">
        <v>927</v>
      </c>
      <c r="D491" s="90" t="s">
        <v>928</v>
      </c>
      <c r="E491" s="68">
        <f>E492+E493</f>
        <v>0</v>
      </c>
      <c r="F491" s="30" t="s">
        <v>15</v>
      </c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</row>
    <row r="492" spans="1:59" ht="18" customHeight="1">
      <c r="A492" s="1"/>
      <c r="B492" s="26"/>
      <c r="C492" s="119" t="s">
        <v>929</v>
      </c>
      <c r="D492" s="49" t="s">
        <v>930</v>
      </c>
      <c r="E492" s="50">
        <v>0</v>
      </c>
      <c r="F492" s="30" t="s">
        <v>29</v>
      </c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</row>
    <row r="493" spans="1:59" ht="18" customHeight="1">
      <c r="A493" s="1"/>
      <c r="B493" s="26"/>
      <c r="C493" s="119" t="s">
        <v>931</v>
      </c>
      <c r="D493" s="49" t="s">
        <v>932</v>
      </c>
      <c r="E493" s="50">
        <v>0</v>
      </c>
      <c r="F493" s="30" t="s">
        <v>29</v>
      </c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</row>
    <row r="494" spans="1:59" ht="18" customHeight="1">
      <c r="A494" s="1"/>
      <c r="B494" s="120">
        <v>0</v>
      </c>
      <c r="C494" s="121">
        <v>0</v>
      </c>
      <c r="D494" s="28" t="s">
        <v>933</v>
      </c>
      <c r="E494" s="35">
        <f>+E495</f>
        <v>0</v>
      </c>
      <c r="F494" s="30" t="s">
        <v>15</v>
      </c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</row>
    <row r="495" spans="1:59" ht="18" customHeight="1">
      <c r="A495" s="31"/>
      <c r="B495" s="120">
        <v>0</v>
      </c>
      <c r="C495" s="42" t="s">
        <v>934</v>
      </c>
      <c r="D495" s="43" t="s">
        <v>935</v>
      </c>
      <c r="E495" s="44">
        <f>+E496+E500+E503</f>
        <v>0</v>
      </c>
      <c r="F495" s="30" t="s">
        <v>15</v>
      </c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</row>
    <row r="496" spans="1:59" ht="18" customHeight="1">
      <c r="A496" s="1"/>
      <c r="B496" s="120">
        <v>0</v>
      </c>
      <c r="C496" s="45" t="s">
        <v>936</v>
      </c>
      <c r="D496" s="46" t="s">
        <v>937</v>
      </c>
      <c r="E496" s="47">
        <f>SUM(E497:E499)</f>
        <v>0</v>
      </c>
      <c r="F496" s="30" t="s">
        <v>15</v>
      </c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</row>
    <row r="497" spans="1:59" ht="18" customHeight="1">
      <c r="A497" s="31"/>
      <c r="B497" s="26"/>
      <c r="C497" s="53" t="s">
        <v>938</v>
      </c>
      <c r="D497" s="49" t="s">
        <v>939</v>
      </c>
      <c r="E497" s="50">
        <v>0</v>
      </c>
      <c r="F497" s="51" t="s">
        <v>29</v>
      </c>
      <c r="G497" s="122">
        <v>211</v>
      </c>
      <c r="H497" s="39" t="s">
        <v>939</v>
      </c>
      <c r="I497" s="123">
        <f>E497</f>
        <v>0</v>
      </c>
      <c r="J497" s="41" t="s">
        <v>940</v>
      </c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</row>
    <row r="498" spans="1:59" ht="18" customHeight="1">
      <c r="A498" s="31"/>
      <c r="B498" s="26"/>
      <c r="C498" s="53" t="s">
        <v>941</v>
      </c>
      <c r="D498" s="49" t="s">
        <v>942</v>
      </c>
      <c r="E498" s="50">
        <v>0</v>
      </c>
      <c r="F498" s="51" t="s">
        <v>29</v>
      </c>
      <c r="G498" s="122">
        <v>212</v>
      </c>
      <c r="H498" s="39" t="s">
        <v>942</v>
      </c>
      <c r="I498" s="123">
        <f>E498</f>
        <v>0</v>
      </c>
      <c r="J498" s="41" t="s">
        <v>940</v>
      </c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</row>
    <row r="499" spans="1:59" ht="13.5" customHeight="1">
      <c r="A499" s="124"/>
      <c r="B499" s="26"/>
      <c r="C499" s="53" t="s">
        <v>943</v>
      </c>
      <c r="D499" s="49" t="s">
        <v>944</v>
      </c>
      <c r="E499" s="50">
        <v>0</v>
      </c>
      <c r="F499" s="51" t="s">
        <v>29</v>
      </c>
      <c r="G499" s="122">
        <v>213</v>
      </c>
      <c r="H499" s="39" t="s">
        <v>944</v>
      </c>
      <c r="I499" s="123">
        <f>E499</f>
        <v>0</v>
      </c>
      <c r="J499" s="41" t="s">
        <v>940</v>
      </c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</row>
    <row r="500" spans="1:59" ht="13.5" customHeight="1">
      <c r="A500" s="124"/>
      <c r="B500" s="120">
        <v>0</v>
      </c>
      <c r="C500" s="45" t="s">
        <v>945</v>
      </c>
      <c r="D500" s="46" t="s">
        <v>946</v>
      </c>
      <c r="E500" s="47">
        <f>+E501+E502</f>
        <v>0</v>
      </c>
      <c r="F500" s="30" t="s">
        <v>15</v>
      </c>
      <c r="G500" s="108"/>
      <c r="H500" s="108"/>
      <c r="I500" s="108"/>
      <c r="J500" s="108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</row>
    <row r="501" spans="1:59" ht="13.5" customHeight="1">
      <c r="A501" s="124"/>
      <c r="B501" s="26"/>
      <c r="C501" s="53" t="s">
        <v>947</v>
      </c>
      <c r="D501" s="49" t="s">
        <v>948</v>
      </c>
      <c r="E501" s="50">
        <v>0</v>
      </c>
      <c r="F501" s="51" t="s">
        <v>29</v>
      </c>
      <c r="G501" s="122">
        <v>214</v>
      </c>
      <c r="H501" s="39" t="s">
        <v>949</v>
      </c>
      <c r="I501" s="123">
        <f>E501</f>
        <v>0</v>
      </c>
      <c r="J501" s="41" t="s">
        <v>940</v>
      </c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  <c r="AV501" s="125"/>
      <c r="AW501" s="125"/>
      <c r="AX501" s="125"/>
      <c r="AY501" s="125"/>
      <c r="AZ501" s="125"/>
      <c r="BA501" s="125"/>
      <c r="BB501" s="125"/>
      <c r="BC501" s="125"/>
      <c r="BD501" s="125"/>
      <c r="BE501" s="125"/>
      <c r="BF501" s="125"/>
      <c r="BG501" s="125"/>
    </row>
    <row r="502" spans="1:59" ht="13.5" customHeight="1">
      <c r="A502" s="124"/>
      <c r="B502" s="26"/>
      <c r="C502" s="53" t="s">
        <v>950</v>
      </c>
      <c r="D502" s="49" t="s">
        <v>951</v>
      </c>
      <c r="E502" s="50">
        <v>0</v>
      </c>
      <c r="F502" s="51" t="s">
        <v>29</v>
      </c>
      <c r="G502" s="122">
        <v>215</v>
      </c>
      <c r="H502" s="39" t="s">
        <v>952</v>
      </c>
      <c r="I502" s="123">
        <f>E502</f>
        <v>0</v>
      </c>
      <c r="J502" s="41" t="s">
        <v>940</v>
      </c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</row>
    <row r="503" spans="1:59" ht="13.5" customHeight="1">
      <c r="A503" s="124"/>
      <c r="B503" s="120">
        <v>0</v>
      </c>
      <c r="C503" s="45" t="s">
        <v>953</v>
      </c>
      <c r="D503" s="46" t="s">
        <v>954</v>
      </c>
      <c r="E503" s="47">
        <f>SUM(E504)</f>
        <v>0</v>
      </c>
      <c r="F503" s="30" t="s">
        <v>15</v>
      </c>
      <c r="G503" s="60"/>
      <c r="H503" s="60"/>
      <c r="I503" s="60"/>
      <c r="J503" s="60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  <c r="AV503" s="125"/>
      <c r="AW503" s="125"/>
      <c r="AX503" s="125"/>
      <c r="AY503" s="125"/>
      <c r="AZ503" s="125"/>
      <c r="BA503" s="125"/>
      <c r="BB503" s="125"/>
      <c r="BC503" s="125"/>
      <c r="BD503" s="125"/>
      <c r="BE503" s="125"/>
      <c r="BF503" s="125"/>
      <c r="BG503" s="125"/>
    </row>
    <row r="504" spans="1:59" ht="13.5" customHeight="1">
      <c r="A504" s="124"/>
      <c r="B504" s="26"/>
      <c r="C504" s="53" t="s">
        <v>955</v>
      </c>
      <c r="D504" s="49" t="s">
        <v>956</v>
      </c>
      <c r="E504" s="50">
        <v>0</v>
      </c>
      <c r="F504" s="51" t="s">
        <v>29</v>
      </c>
      <c r="G504" s="122">
        <v>221</v>
      </c>
      <c r="H504" s="39" t="s">
        <v>957</v>
      </c>
      <c r="I504" s="123">
        <f>E504</f>
        <v>0</v>
      </c>
      <c r="J504" s="41" t="s">
        <v>940</v>
      </c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  <c r="AV504" s="125"/>
      <c r="AW504" s="125"/>
      <c r="AX504" s="125"/>
      <c r="AY504" s="125"/>
      <c r="AZ504" s="125"/>
      <c r="BA504" s="125"/>
      <c r="BB504" s="125"/>
      <c r="BC504" s="125"/>
      <c r="BD504" s="125"/>
      <c r="BE504" s="125"/>
      <c r="BF504" s="125"/>
      <c r="BG504" s="125"/>
    </row>
    <row r="505" spans="1:59" ht="13.5" customHeight="1">
      <c r="A505" s="124"/>
      <c r="B505" s="26"/>
      <c r="C505" s="53"/>
      <c r="D505" s="49"/>
      <c r="E505" s="50"/>
      <c r="F505" s="51"/>
      <c r="G505" s="124"/>
      <c r="H505" s="36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  <c r="AV505" s="125"/>
      <c r="AW505" s="125"/>
      <c r="AX505" s="125"/>
      <c r="AY505" s="125"/>
      <c r="AZ505" s="125"/>
      <c r="BA505" s="125"/>
      <c r="BB505" s="125"/>
      <c r="BC505" s="125"/>
      <c r="BD505" s="125"/>
      <c r="BE505" s="125"/>
      <c r="BF505" s="125"/>
      <c r="BG505" s="125"/>
    </row>
    <row r="506" spans="1:59" ht="13.5" customHeight="1">
      <c r="A506" s="124"/>
      <c r="B506" s="126" t="s">
        <v>12</v>
      </c>
      <c r="C506" s="53" t="s">
        <v>958</v>
      </c>
      <c r="D506" s="49"/>
      <c r="E506" s="50"/>
      <c r="F506" s="51"/>
      <c r="G506" s="124"/>
      <c r="H506" s="36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125"/>
      <c r="AW506" s="125"/>
      <c r="AX506" s="125"/>
      <c r="AY506" s="125"/>
      <c r="AZ506" s="125"/>
      <c r="BA506" s="125"/>
      <c r="BB506" s="125"/>
      <c r="BC506" s="125"/>
      <c r="BD506" s="125"/>
      <c r="BE506" s="125"/>
      <c r="BF506" s="125"/>
      <c r="BG506" s="125"/>
    </row>
    <row r="507" spans="1:59" ht="13.5" customHeight="1">
      <c r="A507" s="124"/>
      <c r="B507" s="127" t="s">
        <v>959</v>
      </c>
      <c r="C507" s="128"/>
      <c r="D507" s="129"/>
      <c r="E507" s="50"/>
      <c r="F507" s="51"/>
      <c r="G507" s="124"/>
      <c r="H507" s="36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</row>
    <row r="508" spans="1:59" ht="13.5" customHeight="1">
      <c r="A508" s="124"/>
      <c r="B508" s="130" t="s">
        <v>960</v>
      </c>
      <c r="C508" s="130"/>
      <c r="D508" s="129"/>
      <c r="E508" s="31"/>
      <c r="F508" s="51"/>
      <c r="G508" s="124"/>
      <c r="H508" s="36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  <c r="AM508" s="124"/>
      <c r="AN508" s="124"/>
      <c r="AO508" s="124"/>
      <c r="AP508" s="124"/>
      <c r="AQ508" s="124"/>
      <c r="AR508" s="124"/>
      <c r="AS508" s="124"/>
      <c r="AT508" s="124"/>
      <c r="AU508" s="124"/>
      <c r="AV508" s="124"/>
      <c r="AW508" s="124"/>
      <c r="AX508" s="124"/>
      <c r="AY508" s="124"/>
      <c r="AZ508" s="124"/>
      <c r="BA508" s="124"/>
      <c r="BB508" s="124"/>
      <c r="BC508" s="124"/>
      <c r="BD508" s="124"/>
      <c r="BE508" s="124"/>
      <c r="BF508" s="124"/>
      <c r="BG508" s="124"/>
    </row>
    <row r="509" spans="1:59" ht="13.5" customHeight="1">
      <c r="A509" s="124"/>
      <c r="B509" s="131" t="s">
        <v>961</v>
      </c>
      <c r="C509" s="132"/>
      <c r="D509" s="129"/>
      <c r="E509" s="31"/>
      <c r="F509" s="30"/>
      <c r="G509" s="124"/>
      <c r="H509" s="36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  <c r="AM509" s="124"/>
      <c r="AN509" s="124"/>
      <c r="AO509" s="124"/>
      <c r="AP509" s="124"/>
      <c r="AQ509" s="124"/>
      <c r="AR509" s="124"/>
      <c r="AS509" s="124"/>
      <c r="AT509" s="124"/>
      <c r="AU509" s="124"/>
      <c r="AV509" s="124"/>
      <c r="AW509" s="124"/>
      <c r="AX509" s="124"/>
      <c r="AY509" s="124"/>
      <c r="AZ509" s="124"/>
      <c r="BA509" s="124"/>
      <c r="BB509" s="124"/>
      <c r="BC509" s="124"/>
      <c r="BD509" s="124"/>
      <c r="BE509" s="124"/>
      <c r="BF509" s="124"/>
      <c r="BG509" s="124"/>
    </row>
    <row r="510" spans="1:59" ht="13.5" customHeight="1">
      <c r="A510" s="124"/>
      <c r="B510" s="18"/>
      <c r="C510" s="124"/>
      <c r="D510" s="129"/>
      <c r="E510" s="31"/>
      <c r="F510" s="30"/>
      <c r="G510" s="124"/>
      <c r="H510" s="36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  <c r="AM510" s="124"/>
      <c r="AN510" s="124"/>
      <c r="AO510" s="124"/>
      <c r="AP510" s="124"/>
      <c r="AQ510" s="124"/>
      <c r="AR510" s="124"/>
      <c r="AS510" s="124"/>
      <c r="AT510" s="124"/>
      <c r="AU510" s="124"/>
      <c r="AV510" s="124"/>
      <c r="AW510" s="124"/>
      <c r="AX510" s="124"/>
      <c r="AY510" s="124"/>
      <c r="AZ510" s="124"/>
      <c r="BA510" s="124"/>
      <c r="BB510" s="124"/>
      <c r="BC510" s="124"/>
      <c r="BD510" s="124"/>
      <c r="BE510" s="124"/>
      <c r="BF510" s="124"/>
      <c r="BG510" s="124"/>
    </row>
    <row r="511" spans="1:59" ht="13.5" customHeight="1">
      <c r="A511" s="124"/>
      <c r="B511" s="133"/>
      <c r="C511" s="124"/>
      <c r="D511" s="134"/>
      <c r="E511" s="13"/>
      <c r="F511" s="135"/>
      <c r="G511" s="124"/>
      <c r="H511" s="36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  <c r="AM511" s="124"/>
      <c r="AN511" s="124"/>
      <c r="AO511" s="124"/>
      <c r="AP511" s="124"/>
      <c r="AQ511" s="124"/>
      <c r="AR511" s="124"/>
      <c r="AS511" s="124"/>
      <c r="AT511" s="124"/>
      <c r="AU511" s="124"/>
      <c r="AV511" s="124"/>
      <c r="AW511" s="124"/>
      <c r="AX511" s="124"/>
      <c r="AY511" s="124"/>
      <c r="AZ511" s="124"/>
      <c r="BA511" s="124"/>
      <c r="BB511" s="124"/>
      <c r="BC511" s="124"/>
      <c r="BD511" s="124"/>
      <c r="BE511" s="124"/>
      <c r="BF511" s="124"/>
      <c r="BG511" s="124"/>
    </row>
    <row r="512" spans="1:59" ht="13.5" customHeight="1">
      <c r="A512" s="124"/>
      <c r="B512" s="133"/>
      <c r="C512" s="124"/>
      <c r="D512" s="134"/>
      <c r="E512" s="13"/>
      <c r="F512" s="135"/>
      <c r="G512" s="124"/>
      <c r="H512" s="36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  <c r="AM512" s="124"/>
      <c r="AN512" s="124"/>
      <c r="AO512" s="124"/>
      <c r="AP512" s="124"/>
      <c r="AQ512" s="124"/>
      <c r="AR512" s="124"/>
      <c r="AS512" s="124"/>
      <c r="AT512" s="124"/>
      <c r="AU512" s="124"/>
      <c r="AV512" s="124"/>
      <c r="AW512" s="124"/>
      <c r="AX512" s="124"/>
      <c r="AY512" s="124"/>
      <c r="AZ512" s="124"/>
      <c r="BA512" s="124"/>
      <c r="BB512" s="124"/>
      <c r="BC512" s="124"/>
      <c r="BD512" s="124"/>
      <c r="BE512" s="124"/>
      <c r="BF512" s="124"/>
      <c r="BG512" s="124"/>
    </row>
    <row r="513" spans="1:59" ht="13.5" customHeight="1">
      <c r="A513" s="124"/>
      <c r="B513" s="133"/>
      <c r="C513" s="124"/>
      <c r="D513" s="134"/>
      <c r="E513" s="13"/>
      <c r="F513" s="135"/>
      <c r="G513" s="124"/>
      <c r="H513" s="36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4"/>
      <c r="AI513" s="124"/>
      <c r="AJ513" s="124"/>
      <c r="AK513" s="124"/>
      <c r="AL513" s="124"/>
      <c r="AM513" s="124"/>
      <c r="AN513" s="124"/>
      <c r="AO513" s="124"/>
      <c r="AP513" s="124"/>
      <c r="AQ513" s="124"/>
      <c r="AR513" s="124"/>
      <c r="AS513" s="124"/>
      <c r="AT513" s="124"/>
      <c r="AU513" s="124"/>
      <c r="AV513" s="124"/>
      <c r="AW513" s="124"/>
      <c r="AX513" s="124"/>
      <c r="AY513" s="124"/>
      <c r="AZ513" s="124"/>
      <c r="BA513" s="124"/>
      <c r="BB513" s="124"/>
      <c r="BC513" s="124"/>
      <c r="BD513" s="124"/>
      <c r="BE513" s="124"/>
      <c r="BF513" s="124"/>
      <c r="BG513" s="124"/>
    </row>
    <row r="514" spans="1:59" ht="13.5" customHeight="1">
      <c r="A514" s="124"/>
      <c r="B514" s="133"/>
      <c r="C514" s="124"/>
      <c r="D514" s="134"/>
      <c r="E514" s="13"/>
      <c r="F514" s="135"/>
      <c r="G514" s="124"/>
      <c r="H514" s="36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124"/>
      <c r="AP514" s="124"/>
      <c r="AQ514" s="124"/>
      <c r="AR514" s="124"/>
      <c r="AS514" s="124"/>
      <c r="AT514" s="124"/>
      <c r="AU514" s="124"/>
      <c r="AV514" s="124"/>
      <c r="AW514" s="124"/>
      <c r="AX514" s="124"/>
      <c r="AY514" s="124"/>
      <c r="AZ514" s="124"/>
      <c r="BA514" s="124"/>
      <c r="BB514" s="124"/>
      <c r="BC514" s="124"/>
      <c r="BD514" s="124"/>
      <c r="BE514" s="124"/>
      <c r="BF514" s="124"/>
      <c r="BG514" s="124"/>
    </row>
    <row r="515" spans="1:59" ht="13.5" customHeight="1">
      <c r="A515" s="124"/>
      <c r="B515" s="133"/>
      <c r="C515" s="124"/>
      <c r="D515" s="134"/>
      <c r="E515" s="13"/>
      <c r="F515" s="135"/>
      <c r="G515" s="124"/>
      <c r="H515" s="36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</row>
    <row r="516" spans="1:59" ht="13.5" customHeight="1">
      <c r="A516" s="124"/>
      <c r="B516" s="133"/>
      <c r="C516" s="124"/>
      <c r="D516" s="134"/>
      <c r="E516" s="13"/>
      <c r="F516" s="135"/>
      <c r="G516" s="124"/>
      <c r="H516" s="36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</row>
  </sheetData>
  <autoFilter ref="A6:BG498"/>
  <mergeCells count="4">
    <mergeCell ref="C1:D1"/>
    <mergeCell ref="C2:D2"/>
    <mergeCell ref="F2:F5"/>
    <mergeCell ref="G2:I2"/>
  </mergeCells>
  <pageMargins left="0.74803149606299213" right="0.55118110236220474" top="0.59055118110236227" bottom="0.59055118110236227" header="0" footer="0"/>
  <pageSetup scale="80" orientation="portrait" r:id="rId1"/>
  <headerFooter>
    <oddFooter>&amp;R&amp;P/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workbookViewId="0">
      <selection sqref="A1:C1"/>
    </sheetView>
  </sheetViews>
  <sheetFormatPr baseColWidth="10" defaultColWidth="14.42578125" defaultRowHeight="15" customHeight="1"/>
  <cols>
    <col min="1" max="1" width="3.7109375" customWidth="1"/>
    <col min="2" max="2" width="11.42578125" customWidth="1"/>
    <col min="3" max="3" width="68.42578125" customWidth="1"/>
    <col min="4" max="4" width="23" customWidth="1"/>
    <col min="5" max="5" width="2.5703125" customWidth="1"/>
    <col min="6" max="6" width="35.7109375" customWidth="1"/>
    <col min="7" max="26" width="11.42578125" customWidth="1"/>
  </cols>
  <sheetData>
    <row r="1" spans="1:26" ht="14.25" customHeight="1">
      <c r="A1" s="368" t="s">
        <v>1264</v>
      </c>
      <c r="B1" s="357"/>
      <c r="C1" s="358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4.25" customHeight="1">
      <c r="A2" s="277"/>
      <c r="B2" s="277"/>
      <c r="C2" s="277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45.75" customHeight="1">
      <c r="A3" s="53"/>
      <c r="B3" s="367" t="s">
        <v>1265</v>
      </c>
      <c r="C3" s="340"/>
      <c r="D3" s="343"/>
      <c r="E3" s="278"/>
      <c r="F3" s="27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7" customHeight="1">
      <c r="A4" s="53"/>
      <c r="B4" s="369" t="s">
        <v>1266</v>
      </c>
      <c r="C4" s="370"/>
      <c r="D4" s="280">
        <f>D16+D17</f>
        <v>34744109</v>
      </c>
      <c r="E4" s="278"/>
      <c r="F4" s="27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7" customHeight="1">
      <c r="A5" s="53"/>
      <c r="B5" s="360" t="s">
        <v>1267</v>
      </c>
      <c r="C5" s="355"/>
      <c r="D5" s="281">
        <f>+D19+D20+D21+D22+D23+D24</f>
        <v>0</v>
      </c>
      <c r="E5" s="278"/>
      <c r="F5" s="279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7" customHeight="1">
      <c r="A6" s="53"/>
      <c r="B6" s="360" t="s">
        <v>1268</v>
      </c>
      <c r="C6" s="355"/>
      <c r="D6" s="281">
        <f>D26+D27</f>
        <v>0</v>
      </c>
      <c r="E6" s="278"/>
      <c r="F6" s="279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7" customHeight="1">
      <c r="A7" s="53"/>
      <c r="B7" s="360" t="s">
        <v>1269</v>
      </c>
      <c r="C7" s="355"/>
      <c r="D7" s="281">
        <f>SUM(D29:D43)</f>
        <v>158170243</v>
      </c>
      <c r="E7" s="278"/>
      <c r="F7" s="27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27" customHeight="1">
      <c r="A8" s="53"/>
      <c r="B8" s="360" t="s">
        <v>1270</v>
      </c>
      <c r="C8" s="355"/>
      <c r="D8" s="281">
        <f>SUM(D45:D52)</f>
        <v>0</v>
      </c>
      <c r="E8" s="278"/>
      <c r="F8" s="279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27" customHeight="1">
      <c r="A9" s="53"/>
      <c r="B9" s="360" t="s">
        <v>1271</v>
      </c>
      <c r="C9" s="355"/>
      <c r="D9" s="281">
        <f>SUM(D54:D59)</f>
        <v>0</v>
      </c>
      <c r="E9" s="278"/>
      <c r="F9" s="279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7.75" customHeight="1">
      <c r="A10" s="53"/>
      <c r="B10" s="366" t="s">
        <v>1150</v>
      </c>
      <c r="C10" s="355"/>
      <c r="D10" s="282">
        <f>SUM(D4:D9)</f>
        <v>192914352</v>
      </c>
      <c r="E10" s="278"/>
      <c r="F10" s="28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4.25" customHeight="1">
      <c r="A11" s="53"/>
      <c r="B11" s="284"/>
      <c r="C11" s="201"/>
      <c r="D11" s="285"/>
      <c r="E11" s="202"/>
      <c r="F11" s="286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45.75" customHeight="1">
      <c r="A12" s="53"/>
      <c r="B12" s="367" t="s">
        <v>1272</v>
      </c>
      <c r="C12" s="340"/>
      <c r="D12" s="343"/>
      <c r="E12" s="278"/>
      <c r="F12" s="279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21.75" customHeight="1">
      <c r="A13" s="53"/>
      <c r="B13" s="287" t="s">
        <v>11</v>
      </c>
      <c r="C13" s="288" t="s">
        <v>1140</v>
      </c>
      <c r="D13" s="289" t="s">
        <v>10</v>
      </c>
      <c r="E13" s="278"/>
      <c r="F13" s="279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hidden="1" customHeight="1">
      <c r="A14" s="53"/>
      <c r="B14" s="290"/>
      <c r="C14" s="291"/>
      <c r="D14" s="292"/>
      <c r="E14" s="278"/>
      <c r="F14" s="279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4.75" customHeight="1">
      <c r="A15" s="53"/>
      <c r="B15" s="361" t="s">
        <v>1266</v>
      </c>
      <c r="C15" s="340"/>
      <c r="D15" s="343"/>
      <c r="E15" s="278"/>
      <c r="F15" s="27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5.5" customHeight="1">
      <c r="A16" s="53"/>
      <c r="B16" s="293">
        <v>111</v>
      </c>
      <c r="C16" s="294" t="s">
        <v>21</v>
      </c>
      <c r="D16" s="295">
        <f>'Presupuesto de Ingresos 2024'!I9+'Presupuesto de Ingresos 2024'!I35+'Presupuesto de Ingresos 2024'!I40+'Presupuesto de Ingresos 2024'!I273+'Presupuesto de Ingresos 2024'!I295+'Presupuesto de Ingresos 2024'!I483</f>
        <v>34744109</v>
      </c>
      <c r="E16" s="278"/>
      <c r="F16" s="296" t="s">
        <v>22</v>
      </c>
      <c r="G16" s="31"/>
      <c r="H16" s="31"/>
      <c r="I16" s="34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25.5" customHeight="1">
      <c r="A17" s="53" t="s">
        <v>12</v>
      </c>
      <c r="B17" s="297">
        <v>112</v>
      </c>
      <c r="C17" s="298" t="s">
        <v>1141</v>
      </c>
      <c r="D17" s="295">
        <f>'Presupuesto de Ingresos 2024'!I214</f>
        <v>0</v>
      </c>
      <c r="E17" s="278"/>
      <c r="F17" s="296" t="s">
        <v>22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4.75" customHeight="1">
      <c r="A18" s="53"/>
      <c r="B18" s="361" t="s">
        <v>1267</v>
      </c>
      <c r="C18" s="340"/>
      <c r="D18" s="343"/>
      <c r="E18" s="278"/>
      <c r="F18" s="279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25.5" customHeight="1">
      <c r="A19" s="53"/>
      <c r="B19" s="299">
        <v>211</v>
      </c>
      <c r="C19" s="294" t="s">
        <v>939</v>
      </c>
      <c r="D19" s="300">
        <f>'Presupuesto de Ingresos 2024'!I497</f>
        <v>0</v>
      </c>
      <c r="E19" s="278"/>
      <c r="F19" s="279" t="s">
        <v>940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5.5" customHeight="1">
      <c r="A20" s="53"/>
      <c r="B20" s="299">
        <v>212</v>
      </c>
      <c r="C20" s="294" t="s">
        <v>942</v>
      </c>
      <c r="D20" s="300">
        <f>'Presupuesto de Ingresos 2024'!I498</f>
        <v>0</v>
      </c>
      <c r="E20" s="278"/>
      <c r="F20" s="279" t="s">
        <v>940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5.5" customHeight="1">
      <c r="A21" s="53" t="s">
        <v>12</v>
      </c>
      <c r="B21" s="301">
        <v>213</v>
      </c>
      <c r="C21" s="298" t="s">
        <v>944</v>
      </c>
      <c r="D21" s="300">
        <f>'Presupuesto de Ingresos 2024'!I499</f>
        <v>0</v>
      </c>
      <c r="E21" s="278"/>
      <c r="F21" s="279" t="s">
        <v>940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5.5" customHeight="1">
      <c r="A22" s="53"/>
      <c r="B22" s="301">
        <v>214</v>
      </c>
      <c r="C22" s="298" t="s">
        <v>948</v>
      </c>
      <c r="D22" s="300">
        <f>'Presupuesto de Ingresos 2024'!I501</f>
        <v>0</v>
      </c>
      <c r="E22" s="278"/>
      <c r="F22" s="279" t="s">
        <v>940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25.5" customHeight="1">
      <c r="A23" s="53"/>
      <c r="B23" s="301">
        <v>215</v>
      </c>
      <c r="C23" s="298" t="s">
        <v>951</v>
      </c>
      <c r="D23" s="300">
        <f>'Presupuesto de Ingresos 2024'!I502</f>
        <v>0</v>
      </c>
      <c r="E23" s="278"/>
      <c r="F23" s="279" t="s">
        <v>940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5.5" customHeight="1">
      <c r="A24" s="53"/>
      <c r="B24" s="301">
        <v>0</v>
      </c>
      <c r="C24" s="298">
        <v>0</v>
      </c>
      <c r="D24" s="300">
        <f>'Presupuesto de Ingresos 2024'!I504</f>
        <v>0</v>
      </c>
      <c r="E24" s="278"/>
      <c r="F24" s="279" t="s">
        <v>940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4.75" customHeight="1">
      <c r="A25" s="53"/>
      <c r="B25" s="361" t="s">
        <v>1268</v>
      </c>
      <c r="C25" s="340"/>
      <c r="D25" s="343"/>
      <c r="E25" s="278"/>
      <c r="F25" s="27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5.5" customHeight="1">
      <c r="A26" s="53"/>
      <c r="B26" s="297">
        <v>421</v>
      </c>
      <c r="C26" s="298" t="s">
        <v>698</v>
      </c>
      <c r="D26" s="300">
        <f>'Presupuesto de Ingresos 2024'!I367+'Presupuesto de Ingresos 2024'!I378</f>
        <v>0</v>
      </c>
      <c r="E26" s="278"/>
      <c r="F26" s="296" t="s">
        <v>22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5.5" customHeight="1">
      <c r="A27" s="53"/>
      <c r="B27" s="297">
        <v>422</v>
      </c>
      <c r="C27" s="298" t="s">
        <v>1273</v>
      </c>
      <c r="D27" s="300">
        <f>'Presupuesto de Ingresos 2024'!I409</f>
        <v>0</v>
      </c>
      <c r="E27" s="278"/>
      <c r="F27" s="296" t="s">
        <v>22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53"/>
      <c r="B28" s="361" t="s">
        <v>1269</v>
      </c>
      <c r="C28" s="340"/>
      <c r="D28" s="343"/>
      <c r="E28" s="278"/>
      <c r="F28" s="279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5.5" customHeight="1">
      <c r="A29" s="53"/>
      <c r="B29" s="297">
        <v>511</v>
      </c>
      <c r="C29" s="298" t="s">
        <v>1142</v>
      </c>
      <c r="D29" s="300">
        <f>'Presupuesto de Ingresos 2024'!I443</f>
        <v>34260413</v>
      </c>
      <c r="E29" s="278"/>
      <c r="F29" s="302" t="s">
        <v>816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5.5" customHeight="1">
      <c r="A30" s="53"/>
      <c r="B30" s="297">
        <v>512</v>
      </c>
      <c r="C30" s="298" t="s">
        <v>1143</v>
      </c>
      <c r="D30" s="300">
        <f>'Presupuesto de Ingresos 2024'!I446</f>
        <v>40695532</v>
      </c>
      <c r="E30" s="278"/>
      <c r="F30" s="302" t="s">
        <v>816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5.5" customHeight="1">
      <c r="A31" s="53"/>
      <c r="B31" s="297">
        <v>513</v>
      </c>
      <c r="C31" s="298" t="s">
        <v>1274</v>
      </c>
      <c r="D31" s="300">
        <f>'Presupuesto de Ingresos 2024'!I444</f>
        <v>0</v>
      </c>
      <c r="E31" s="278"/>
      <c r="F31" s="302" t="s">
        <v>816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5.5" customHeight="1">
      <c r="A32" s="53"/>
      <c r="B32" s="297">
        <v>514</v>
      </c>
      <c r="C32" s="298" t="s">
        <v>1275</v>
      </c>
      <c r="D32" s="300">
        <f>'Presupuesto de Ingresos 2024'!I447</f>
        <v>0</v>
      </c>
      <c r="E32" s="278"/>
      <c r="F32" s="302" t="s">
        <v>816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5.5" customHeight="1">
      <c r="A33" s="53"/>
      <c r="B33" s="297">
        <v>521</v>
      </c>
      <c r="C33" s="298" t="s">
        <v>1146</v>
      </c>
      <c r="D33" s="300">
        <f>'Presupuesto de Ingresos 2024'!I482</f>
        <v>0</v>
      </c>
      <c r="E33" s="278"/>
      <c r="F33" s="302" t="s">
        <v>816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5.5" customHeight="1">
      <c r="A34" s="53"/>
      <c r="B34" s="297">
        <v>531</v>
      </c>
      <c r="C34" s="298" t="s">
        <v>841</v>
      </c>
      <c r="D34" s="300">
        <f>'Presupuesto de Ingresos 2024'!I453</f>
        <v>0</v>
      </c>
      <c r="E34" s="278"/>
      <c r="F34" s="302" t="s">
        <v>816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5.5" customHeight="1">
      <c r="A35" s="53"/>
      <c r="B35" s="297">
        <v>532</v>
      </c>
      <c r="C35" s="298" t="s">
        <v>1276</v>
      </c>
      <c r="D35" s="300">
        <f>'Presupuesto de Ingresos 2024'!I454</f>
        <v>0</v>
      </c>
      <c r="E35" s="278"/>
      <c r="F35" s="302" t="s">
        <v>816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5.5" customHeight="1">
      <c r="A36" s="53"/>
      <c r="B36" s="297">
        <v>533</v>
      </c>
      <c r="C36" s="298" t="s">
        <v>1146</v>
      </c>
      <c r="D36" s="300">
        <v>0</v>
      </c>
      <c r="E36" s="278"/>
      <c r="F36" s="302" t="s">
        <v>816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5.5" customHeight="1">
      <c r="A37" s="53"/>
      <c r="B37" s="297">
        <v>541</v>
      </c>
      <c r="C37" s="298" t="s">
        <v>1147</v>
      </c>
      <c r="D37" s="300">
        <f>'Presupuesto de Ingresos 2024'!I455</f>
        <v>0</v>
      </c>
      <c r="E37" s="278"/>
      <c r="F37" s="302" t="s">
        <v>816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8.75" customHeight="1">
      <c r="A38" s="53"/>
      <c r="B38" s="297">
        <v>561</v>
      </c>
      <c r="C38" s="298" t="s">
        <v>770</v>
      </c>
      <c r="D38" s="300">
        <f>'Presupuesto de Ingresos 2024'!I416</f>
        <v>82875378</v>
      </c>
      <c r="E38" s="278"/>
      <c r="F38" s="296" t="s">
        <v>22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5.5" customHeight="1">
      <c r="A39" s="53"/>
      <c r="B39" s="297">
        <v>571</v>
      </c>
      <c r="C39" s="298" t="s">
        <v>850</v>
      </c>
      <c r="D39" s="300">
        <f>'Presupuesto de Ingresos 2024'!I456</f>
        <v>338920</v>
      </c>
      <c r="E39" s="278"/>
      <c r="F39" s="302" t="s">
        <v>816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5.5" customHeight="1">
      <c r="A40" s="53"/>
      <c r="B40" s="297">
        <v>572</v>
      </c>
      <c r="C40" s="298" t="s">
        <v>853</v>
      </c>
      <c r="D40" s="300">
        <f>'Presupuesto de Ingresos 2024'!I457</f>
        <v>0</v>
      </c>
      <c r="E40" s="278"/>
      <c r="F40" s="302" t="s">
        <v>816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53"/>
      <c r="B41" s="297">
        <v>573</v>
      </c>
      <c r="C41" s="298" t="s">
        <v>856</v>
      </c>
      <c r="D41" s="300">
        <f>'Presupuesto de Ingresos 2024'!I458</f>
        <v>0</v>
      </c>
      <c r="E41" s="278"/>
      <c r="F41" s="302" t="s">
        <v>816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7" customHeight="1">
      <c r="A42" s="53"/>
      <c r="B42" s="297">
        <v>574</v>
      </c>
      <c r="C42" s="298" t="s">
        <v>879</v>
      </c>
      <c r="D42" s="300">
        <f>'Presupuesto de Ingresos 2024'!I466</f>
        <v>0</v>
      </c>
      <c r="E42" s="278"/>
      <c r="F42" s="296" t="s">
        <v>22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7" customHeight="1">
      <c r="A43" s="53"/>
      <c r="B43" s="297">
        <v>575</v>
      </c>
      <c r="C43" s="298" t="s">
        <v>1146</v>
      </c>
      <c r="D43" s="300">
        <f>'Presupuesto de Ingresos 2024'!I469</f>
        <v>0</v>
      </c>
      <c r="E43" s="278"/>
      <c r="F43" s="296" t="s">
        <v>22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6.5" customHeight="1">
      <c r="A44" s="53"/>
      <c r="B44" s="361" t="s">
        <v>1270</v>
      </c>
      <c r="C44" s="340"/>
      <c r="D44" s="343"/>
      <c r="E44" s="278"/>
      <c r="F44" s="279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7" customHeight="1">
      <c r="A45" s="53"/>
      <c r="B45" s="299">
        <v>621</v>
      </c>
      <c r="C45" s="294" t="s">
        <v>859</v>
      </c>
      <c r="D45" s="295">
        <f>'Presupuesto de Ingresos 2024'!I459</f>
        <v>0</v>
      </c>
      <c r="E45" s="278"/>
      <c r="F45" s="302" t="s">
        <v>816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53"/>
      <c r="B46" s="301">
        <v>622</v>
      </c>
      <c r="C46" s="298" t="s">
        <v>862</v>
      </c>
      <c r="D46" s="300">
        <f>'Presupuesto de Ingresos 2024'!I460</f>
        <v>0</v>
      </c>
      <c r="E46" s="278"/>
      <c r="F46" s="302" t="s">
        <v>816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53"/>
      <c r="B47" s="301">
        <v>623</v>
      </c>
      <c r="C47" s="298" t="s">
        <v>865</v>
      </c>
      <c r="D47" s="300">
        <f>'Presupuesto de Ingresos 2024'!I461</f>
        <v>0</v>
      </c>
      <c r="E47" s="278"/>
      <c r="F47" s="302" t="s">
        <v>816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53"/>
      <c r="B48" s="301">
        <v>624</v>
      </c>
      <c r="C48" s="298" t="s">
        <v>868</v>
      </c>
      <c r="D48" s="300">
        <f>'Presupuesto de Ingresos 2024'!I462</f>
        <v>0</v>
      </c>
      <c r="E48" s="278"/>
      <c r="F48" s="302" t="s">
        <v>816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53" t="s">
        <v>12</v>
      </c>
      <c r="B49" s="301">
        <v>625</v>
      </c>
      <c r="C49" s="298" t="s">
        <v>871</v>
      </c>
      <c r="D49" s="300">
        <f>'Presupuesto de Ingresos 2024'!I463</f>
        <v>0</v>
      </c>
      <c r="E49" s="278"/>
      <c r="F49" s="302" t="s">
        <v>816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53" t="s">
        <v>12</v>
      </c>
      <c r="B50" s="301">
        <v>626</v>
      </c>
      <c r="C50" s="298" t="s">
        <v>874</v>
      </c>
      <c r="D50" s="300">
        <f>'Presupuesto de Ingresos 2024'!I464</f>
        <v>0</v>
      </c>
      <c r="E50" s="278"/>
      <c r="F50" s="302" t="s">
        <v>816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53"/>
      <c r="B51" s="301">
        <v>627</v>
      </c>
      <c r="C51" s="298" t="s">
        <v>878</v>
      </c>
      <c r="D51" s="300">
        <f>'Presupuesto de Ingresos 2024'!I465</f>
        <v>0</v>
      </c>
      <c r="E51" s="278"/>
      <c r="F51" s="296" t="s">
        <v>22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7" customHeight="1">
      <c r="A52" s="53"/>
      <c r="B52" s="293">
        <v>628</v>
      </c>
      <c r="C52" s="294" t="s">
        <v>836</v>
      </c>
      <c r="D52" s="295">
        <f>'Presupuesto de Ingresos 2024'!I451</f>
        <v>0</v>
      </c>
      <c r="E52" s="278"/>
      <c r="F52" s="296" t="s">
        <v>22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24.75" customHeight="1">
      <c r="A53" s="53"/>
      <c r="B53" s="362" t="s">
        <v>1277</v>
      </c>
      <c r="C53" s="353"/>
      <c r="D53" s="363"/>
      <c r="E53" s="278"/>
      <c r="F53" s="279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25.5" customHeight="1">
      <c r="A54" s="53"/>
      <c r="B54" s="303">
        <v>711</v>
      </c>
      <c r="C54" s="304" t="s">
        <v>832</v>
      </c>
      <c r="D54" s="300">
        <f>'Presupuesto de Ingresos 2024'!I450</f>
        <v>0</v>
      </c>
      <c r="E54" s="278"/>
      <c r="F54" s="296" t="s">
        <v>22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25.5" customHeight="1">
      <c r="A55" s="53"/>
      <c r="B55" s="303">
        <v>721</v>
      </c>
      <c r="C55" s="304" t="s">
        <v>1148</v>
      </c>
      <c r="D55" s="300">
        <v>0</v>
      </c>
      <c r="E55" s="278"/>
      <c r="F55" s="302" t="s">
        <v>816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25.5" customHeight="1">
      <c r="A56" s="53"/>
      <c r="B56" s="303">
        <v>732</v>
      </c>
      <c r="C56" s="304" t="s">
        <v>894</v>
      </c>
      <c r="D56" s="300">
        <f>'Presupuesto de Ingresos 2024'!I473</f>
        <v>0</v>
      </c>
      <c r="E56" s="278"/>
      <c r="F56" s="296" t="s">
        <v>22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25.5" customHeight="1">
      <c r="A57" s="53"/>
      <c r="B57" s="303">
        <v>733</v>
      </c>
      <c r="C57" s="304" t="s">
        <v>898</v>
      </c>
      <c r="D57" s="300">
        <f>'Presupuesto de Ingresos 2024'!I474</f>
        <v>0</v>
      </c>
      <c r="E57" s="278"/>
      <c r="F57" s="296" t="s">
        <v>22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25.5" customHeight="1">
      <c r="A58" s="53"/>
      <c r="B58" s="303" t="s">
        <v>904</v>
      </c>
      <c r="C58" s="304" t="s">
        <v>905</v>
      </c>
      <c r="D58" s="300">
        <f>'Presupuesto de Ingresos 2024'!I477</f>
        <v>0</v>
      </c>
      <c r="E58" s="278"/>
      <c r="F58" s="302" t="s">
        <v>816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25.5" customHeight="1">
      <c r="A59" s="53"/>
      <c r="B59" s="303" t="s">
        <v>904</v>
      </c>
      <c r="C59" s="304" t="s">
        <v>905</v>
      </c>
      <c r="D59" s="300">
        <f>'Presupuesto de Ingresos 2024'!I480</f>
        <v>0</v>
      </c>
      <c r="E59" s="278"/>
      <c r="F59" s="296" t="s">
        <v>22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27.75" customHeight="1">
      <c r="A60" s="53"/>
      <c r="B60" s="364" t="s">
        <v>1150</v>
      </c>
      <c r="C60" s="365"/>
      <c r="D60" s="305">
        <f>SUM(D16:D59)</f>
        <v>192914352</v>
      </c>
      <c r="E60" s="278"/>
      <c r="F60" s="279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4.25" customHeight="1">
      <c r="A61" s="53"/>
      <c r="B61" s="306"/>
      <c r="C61" s="262"/>
      <c r="D61" s="307"/>
      <c r="E61" s="278"/>
      <c r="F61" s="279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7.25" customHeight="1">
      <c r="A62" s="53"/>
      <c r="B62" s="306"/>
      <c r="C62" s="262"/>
      <c r="D62" s="308"/>
      <c r="E62" s="278"/>
      <c r="F62" s="309">
        <f>D16+D17+D26+D27+D38+D42+D43+D51+D52+D54+D56+D57+D59</f>
        <v>117619487</v>
      </c>
      <c r="G62" s="34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7.25" customHeight="1">
      <c r="A63" s="53"/>
      <c r="B63" s="306"/>
      <c r="C63" s="262"/>
      <c r="D63" s="308"/>
      <c r="E63" s="278"/>
      <c r="F63" s="310">
        <f>SUM(D29+D30+D31+D32+D33+D34+D35+D36+D37+D39+D40+D41+D45+D46+D47+D48+D49+D50+D55+D58)</f>
        <v>75294865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7.25" customHeight="1">
      <c r="A64" s="53"/>
      <c r="B64" s="306"/>
      <c r="C64" s="262"/>
      <c r="D64" s="308"/>
      <c r="E64" s="278"/>
      <c r="F64" s="311">
        <f>SUM(D19:D24)</f>
        <v>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7.25" customHeight="1">
      <c r="A65" s="53"/>
      <c r="B65" s="306"/>
      <c r="C65" s="262"/>
      <c r="D65" s="308">
        <f>SUM(D60-F65)</f>
        <v>0</v>
      </c>
      <c r="E65" s="278"/>
      <c r="F65" s="283">
        <f>SUM(F62:F64)</f>
        <v>192914352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7.25" customHeight="1">
      <c r="A66" s="53"/>
      <c r="B66" s="306"/>
      <c r="C66" s="262"/>
      <c r="D66" s="308"/>
      <c r="E66" s="278"/>
      <c r="F66" s="279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7.25" customHeight="1">
      <c r="A67" s="53"/>
      <c r="B67" s="306"/>
      <c r="C67" s="262"/>
      <c r="D67" s="308"/>
      <c r="E67" s="278"/>
      <c r="F67" s="283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7.25" customHeight="1">
      <c r="A68" s="53"/>
      <c r="B68" s="306"/>
      <c r="C68" s="262"/>
      <c r="D68" s="308"/>
      <c r="E68" s="278"/>
      <c r="F68" s="279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7.25" customHeight="1">
      <c r="A69" s="53"/>
      <c r="B69" s="306"/>
      <c r="C69" s="262"/>
      <c r="D69" s="308"/>
      <c r="E69" s="278"/>
      <c r="F69" s="279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7.25" customHeight="1">
      <c r="A70" s="53"/>
      <c r="B70" s="306"/>
      <c r="C70" s="262"/>
      <c r="D70" s="308"/>
      <c r="E70" s="278"/>
      <c r="F70" s="279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7.25" customHeight="1">
      <c r="A71" s="53"/>
      <c r="B71" s="306"/>
      <c r="C71" s="262"/>
      <c r="D71" s="308"/>
      <c r="E71" s="278"/>
      <c r="F71" s="279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7.25" customHeight="1">
      <c r="A72" s="53"/>
      <c r="B72" s="306"/>
      <c r="C72" s="262"/>
      <c r="D72" s="308"/>
      <c r="E72" s="278"/>
      <c r="F72" s="279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7.25" customHeight="1">
      <c r="A73" s="53"/>
      <c r="B73" s="306"/>
      <c r="C73" s="262"/>
      <c r="D73" s="308"/>
      <c r="E73" s="278"/>
      <c r="F73" s="279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7.25" customHeight="1">
      <c r="A74" s="53"/>
      <c r="B74" s="306"/>
      <c r="C74" s="262"/>
      <c r="D74" s="308"/>
      <c r="E74" s="278"/>
      <c r="F74" s="27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7.25" customHeight="1">
      <c r="A75" s="53"/>
      <c r="B75" s="306"/>
      <c r="C75" s="262"/>
      <c r="D75" s="308"/>
      <c r="E75" s="278"/>
      <c r="F75" s="279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7.25" customHeight="1">
      <c r="A76" s="53"/>
      <c r="B76" s="306"/>
      <c r="C76" s="262"/>
      <c r="D76" s="308"/>
      <c r="E76" s="278"/>
      <c r="F76" s="279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7.25" customHeight="1">
      <c r="A77" s="53"/>
      <c r="B77" s="306"/>
      <c r="C77" s="262"/>
      <c r="D77" s="308"/>
      <c r="E77" s="278"/>
      <c r="F77" s="279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7.25" customHeight="1">
      <c r="A78" s="53"/>
      <c r="B78" s="306"/>
      <c r="C78" s="262"/>
      <c r="D78" s="308"/>
      <c r="E78" s="278"/>
      <c r="F78" s="279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7.25" customHeight="1">
      <c r="A79" s="53"/>
      <c r="B79" s="306"/>
      <c r="C79" s="262"/>
      <c r="D79" s="308"/>
      <c r="E79" s="278"/>
      <c r="F79" s="279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7.25" customHeight="1">
      <c r="A80" s="53"/>
      <c r="B80" s="306"/>
      <c r="C80" s="262"/>
      <c r="D80" s="308"/>
      <c r="E80" s="278"/>
      <c r="F80" s="279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7.25" customHeight="1">
      <c r="A81" s="53"/>
      <c r="B81" s="306"/>
      <c r="C81" s="262"/>
      <c r="D81" s="308"/>
      <c r="E81" s="278"/>
      <c r="F81" s="279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7.25" customHeight="1">
      <c r="A82" s="53"/>
      <c r="B82" s="306"/>
      <c r="C82" s="262"/>
      <c r="D82" s="308"/>
      <c r="E82" s="278"/>
      <c r="F82" s="279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7.25" customHeight="1">
      <c r="A83" s="53"/>
      <c r="B83" s="306"/>
      <c r="C83" s="262"/>
      <c r="D83" s="308"/>
      <c r="E83" s="278"/>
      <c r="F83" s="279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7.25" customHeight="1">
      <c r="A84" s="53"/>
      <c r="B84" s="306"/>
      <c r="C84" s="262"/>
      <c r="D84" s="308"/>
      <c r="E84" s="278"/>
      <c r="F84" s="279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7.25" customHeight="1">
      <c r="A85" s="53"/>
      <c r="B85" s="306"/>
      <c r="C85" s="262"/>
      <c r="D85" s="308"/>
      <c r="E85" s="278"/>
      <c r="F85" s="279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7.25" customHeight="1">
      <c r="A86" s="53"/>
      <c r="B86" s="306"/>
      <c r="C86" s="262"/>
      <c r="D86" s="308"/>
      <c r="E86" s="278"/>
      <c r="F86" s="279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7.25" customHeight="1">
      <c r="A87" s="53"/>
      <c r="B87" s="306"/>
      <c r="C87" s="262"/>
      <c r="D87" s="308"/>
      <c r="E87" s="278"/>
      <c r="F87" s="279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7.25" customHeight="1">
      <c r="A88" s="53"/>
      <c r="B88" s="306"/>
      <c r="C88" s="262"/>
      <c r="D88" s="308"/>
      <c r="E88" s="278"/>
      <c r="F88" s="279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7.25" customHeight="1">
      <c r="A89" s="53"/>
      <c r="B89" s="306"/>
      <c r="C89" s="262"/>
      <c r="D89" s="308"/>
      <c r="E89" s="278"/>
      <c r="F89" s="279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7.25" customHeight="1">
      <c r="A90" s="53"/>
      <c r="B90" s="306"/>
      <c r="C90" s="262"/>
      <c r="D90" s="308"/>
      <c r="E90" s="278"/>
      <c r="F90" s="279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7.25" customHeight="1">
      <c r="A91" s="53"/>
      <c r="B91" s="306"/>
      <c r="C91" s="262"/>
      <c r="D91" s="308"/>
      <c r="E91" s="278"/>
      <c r="F91" s="279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7.25" customHeight="1">
      <c r="A92" s="53"/>
      <c r="B92" s="306"/>
      <c r="C92" s="262"/>
      <c r="D92" s="308"/>
      <c r="E92" s="278"/>
      <c r="F92" s="279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7.25" customHeight="1">
      <c r="A93" s="53"/>
      <c r="B93" s="306"/>
      <c r="C93" s="262"/>
      <c r="D93" s="308"/>
      <c r="E93" s="278"/>
      <c r="F93" s="279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7.25" customHeight="1">
      <c r="A94" s="53"/>
      <c r="B94" s="306"/>
      <c r="C94" s="262"/>
      <c r="D94" s="308"/>
      <c r="E94" s="278"/>
      <c r="F94" s="279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7.25" customHeight="1">
      <c r="A95" s="53"/>
      <c r="B95" s="306"/>
      <c r="C95" s="262"/>
      <c r="D95" s="308"/>
      <c r="E95" s="278"/>
      <c r="F95" s="279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7.25" customHeight="1">
      <c r="A96" s="53"/>
      <c r="B96" s="306"/>
      <c r="C96" s="262"/>
      <c r="D96" s="308"/>
      <c r="E96" s="278"/>
      <c r="F96" s="279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7.25" customHeight="1">
      <c r="A97" s="53"/>
      <c r="B97" s="306"/>
      <c r="C97" s="262"/>
      <c r="D97" s="308"/>
      <c r="E97" s="278"/>
      <c r="F97" s="279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7.25" customHeight="1">
      <c r="A98" s="53"/>
      <c r="B98" s="306"/>
      <c r="C98" s="262"/>
      <c r="D98" s="308"/>
      <c r="E98" s="278"/>
      <c r="F98" s="279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7.25" customHeight="1">
      <c r="A99" s="53"/>
      <c r="B99" s="306"/>
      <c r="C99" s="262"/>
      <c r="D99" s="308"/>
      <c r="E99" s="278"/>
      <c r="F99" s="279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7.25" customHeight="1">
      <c r="A100" s="53"/>
      <c r="B100" s="306"/>
      <c r="C100" s="262"/>
      <c r="D100" s="308"/>
      <c r="E100" s="278"/>
      <c r="F100" s="279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7.25" customHeight="1">
      <c r="A101" s="53"/>
      <c r="B101" s="306"/>
      <c r="C101" s="262"/>
      <c r="D101" s="308"/>
      <c r="E101" s="278"/>
      <c r="F101" s="279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7.25" customHeight="1">
      <c r="A102" s="53"/>
      <c r="B102" s="306"/>
      <c r="C102" s="262"/>
      <c r="D102" s="308"/>
      <c r="E102" s="278"/>
      <c r="F102" s="279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7.25" customHeight="1">
      <c r="A103" s="53"/>
      <c r="B103" s="306"/>
      <c r="C103" s="262"/>
      <c r="D103" s="308"/>
      <c r="E103" s="278"/>
      <c r="F103" s="279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7.25" customHeight="1">
      <c r="A104" s="53"/>
      <c r="B104" s="306"/>
      <c r="C104" s="262"/>
      <c r="D104" s="308"/>
      <c r="E104" s="278"/>
      <c r="F104" s="279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7.25" customHeight="1">
      <c r="A105" s="53"/>
      <c r="B105" s="306"/>
      <c r="C105" s="262"/>
      <c r="D105" s="308"/>
      <c r="E105" s="278"/>
      <c r="F105" s="279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7.25" customHeight="1">
      <c r="A106" s="53"/>
      <c r="B106" s="306"/>
      <c r="C106" s="262"/>
      <c r="D106" s="308"/>
      <c r="E106" s="278"/>
      <c r="F106" s="279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7.25" customHeight="1">
      <c r="A107" s="53"/>
      <c r="B107" s="306"/>
      <c r="C107" s="262"/>
      <c r="D107" s="308"/>
      <c r="E107" s="278"/>
      <c r="F107" s="279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7.25" customHeight="1">
      <c r="A108" s="53"/>
      <c r="B108" s="306"/>
      <c r="C108" s="262"/>
      <c r="D108" s="308"/>
      <c r="E108" s="278"/>
      <c r="F108" s="279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7.25" customHeight="1">
      <c r="A109" s="53"/>
      <c r="B109" s="306"/>
      <c r="C109" s="262"/>
      <c r="D109" s="308"/>
      <c r="E109" s="278"/>
      <c r="F109" s="279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7.25" customHeight="1">
      <c r="A110" s="53"/>
      <c r="B110" s="306"/>
      <c r="C110" s="262"/>
      <c r="D110" s="308"/>
      <c r="E110" s="278"/>
      <c r="F110" s="279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7.25" customHeight="1">
      <c r="A111" s="53"/>
      <c r="B111" s="306"/>
      <c r="C111" s="262"/>
      <c r="D111" s="308"/>
      <c r="E111" s="278"/>
      <c r="F111" s="279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7.25" customHeight="1">
      <c r="A112" s="53"/>
      <c r="B112" s="306"/>
      <c r="C112" s="262"/>
      <c r="D112" s="308"/>
      <c r="E112" s="278"/>
      <c r="F112" s="279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7.25" customHeight="1">
      <c r="A113" s="53"/>
      <c r="B113" s="306"/>
      <c r="C113" s="262"/>
      <c r="D113" s="308"/>
      <c r="E113" s="278"/>
      <c r="F113" s="279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7.25" customHeight="1">
      <c r="A114" s="53"/>
      <c r="B114" s="306"/>
      <c r="C114" s="262"/>
      <c r="D114" s="308"/>
      <c r="E114" s="278"/>
      <c r="F114" s="279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7.25" customHeight="1">
      <c r="A115" s="53"/>
      <c r="B115" s="306"/>
      <c r="C115" s="262"/>
      <c r="D115" s="308"/>
      <c r="E115" s="278"/>
      <c r="F115" s="279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7.25" customHeight="1">
      <c r="A116" s="53"/>
      <c r="B116" s="306"/>
      <c r="C116" s="262"/>
      <c r="D116" s="308"/>
      <c r="E116" s="278"/>
      <c r="F116" s="279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7.25" customHeight="1">
      <c r="A117" s="53"/>
      <c r="B117" s="306"/>
      <c r="C117" s="262"/>
      <c r="D117" s="308"/>
      <c r="E117" s="278"/>
      <c r="F117" s="279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7.25" customHeight="1">
      <c r="A118" s="53"/>
      <c r="B118" s="306"/>
      <c r="C118" s="262"/>
      <c r="D118" s="308"/>
      <c r="E118" s="278"/>
      <c r="F118" s="279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7.25" customHeight="1">
      <c r="A119" s="53"/>
      <c r="B119" s="306"/>
      <c r="C119" s="262"/>
      <c r="D119" s="308"/>
      <c r="E119" s="278"/>
      <c r="F119" s="279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7.25" customHeight="1">
      <c r="A120" s="53"/>
      <c r="B120" s="306"/>
      <c r="C120" s="262"/>
      <c r="D120" s="308"/>
      <c r="E120" s="278"/>
      <c r="F120" s="279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7.25" customHeight="1">
      <c r="A121" s="53"/>
      <c r="B121" s="306"/>
      <c r="C121" s="262"/>
      <c r="D121" s="308"/>
      <c r="E121" s="278"/>
      <c r="F121" s="279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7.25" customHeight="1">
      <c r="A122" s="53"/>
      <c r="B122" s="306"/>
      <c r="C122" s="262"/>
      <c r="D122" s="308"/>
      <c r="E122" s="278"/>
      <c r="F122" s="279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7.25" customHeight="1">
      <c r="A123" s="53"/>
      <c r="B123" s="306"/>
      <c r="C123" s="262"/>
      <c r="D123" s="308"/>
      <c r="E123" s="278"/>
      <c r="F123" s="279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7.25" customHeight="1">
      <c r="A124" s="53"/>
      <c r="B124" s="306"/>
      <c r="C124" s="262"/>
      <c r="D124" s="308"/>
      <c r="E124" s="278"/>
      <c r="F124" s="279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7.25" customHeight="1">
      <c r="A125" s="53"/>
      <c r="B125" s="306"/>
      <c r="C125" s="262"/>
      <c r="D125" s="308"/>
      <c r="E125" s="278"/>
      <c r="F125" s="279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7.25" customHeight="1">
      <c r="A126" s="53"/>
      <c r="B126" s="306"/>
      <c r="C126" s="262"/>
      <c r="D126" s="308"/>
      <c r="E126" s="278"/>
      <c r="F126" s="279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7.25" customHeight="1">
      <c r="A127" s="53"/>
      <c r="B127" s="306"/>
      <c r="C127" s="262"/>
      <c r="D127" s="308"/>
      <c r="E127" s="278"/>
      <c r="F127" s="279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7.25" customHeight="1">
      <c r="A128" s="53"/>
      <c r="B128" s="306"/>
      <c r="C128" s="262"/>
      <c r="D128" s="308"/>
      <c r="E128" s="278"/>
      <c r="F128" s="279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7.25" customHeight="1">
      <c r="A129" s="53"/>
      <c r="B129" s="306"/>
      <c r="C129" s="262"/>
      <c r="D129" s="308"/>
      <c r="E129" s="278"/>
      <c r="F129" s="279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7.25" customHeight="1">
      <c r="A130" s="53"/>
      <c r="B130" s="306"/>
      <c r="C130" s="262"/>
      <c r="D130" s="308"/>
      <c r="E130" s="278"/>
      <c r="F130" s="279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7.25" customHeight="1">
      <c r="A131" s="53"/>
      <c r="B131" s="306"/>
      <c r="C131" s="262"/>
      <c r="D131" s="308"/>
      <c r="E131" s="278"/>
      <c r="F131" s="279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7.25" customHeight="1">
      <c r="A132" s="53"/>
      <c r="B132" s="306"/>
      <c r="C132" s="262"/>
      <c r="D132" s="308"/>
      <c r="E132" s="278"/>
      <c r="F132" s="279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7.25" customHeight="1">
      <c r="A133" s="53"/>
      <c r="B133" s="306"/>
      <c r="C133" s="262"/>
      <c r="D133" s="308"/>
      <c r="E133" s="278"/>
      <c r="F133" s="279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7.25" customHeight="1">
      <c r="A134" s="53"/>
      <c r="B134" s="306"/>
      <c r="C134" s="262"/>
      <c r="D134" s="308"/>
      <c r="E134" s="278"/>
      <c r="F134" s="279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7.25" customHeight="1">
      <c r="A135" s="53"/>
      <c r="B135" s="306"/>
      <c r="C135" s="262"/>
      <c r="D135" s="308"/>
      <c r="E135" s="278"/>
      <c r="F135" s="279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7.25" customHeight="1">
      <c r="A136" s="53"/>
      <c r="B136" s="306"/>
      <c r="C136" s="262"/>
      <c r="D136" s="308"/>
      <c r="E136" s="278"/>
      <c r="F136" s="279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7.25" customHeight="1">
      <c r="A137" s="53"/>
      <c r="B137" s="306"/>
      <c r="C137" s="262"/>
      <c r="D137" s="308"/>
      <c r="E137" s="278"/>
      <c r="F137" s="279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7.25" customHeight="1">
      <c r="A138" s="53"/>
      <c r="B138" s="306"/>
      <c r="C138" s="262"/>
      <c r="D138" s="308"/>
      <c r="E138" s="278"/>
      <c r="F138" s="279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7.25" customHeight="1">
      <c r="A139" s="53"/>
      <c r="B139" s="306"/>
      <c r="C139" s="262"/>
      <c r="D139" s="308"/>
      <c r="E139" s="278"/>
      <c r="F139" s="279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7.25" customHeight="1">
      <c r="A140" s="53"/>
      <c r="B140" s="306"/>
      <c r="C140" s="262"/>
      <c r="D140" s="308"/>
      <c r="E140" s="278"/>
      <c r="F140" s="279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7.25" customHeight="1">
      <c r="A141" s="53"/>
      <c r="B141" s="306"/>
      <c r="C141" s="262"/>
      <c r="D141" s="308"/>
      <c r="E141" s="278"/>
      <c r="F141" s="279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7.25" customHeight="1">
      <c r="A142" s="53"/>
      <c r="B142" s="306"/>
      <c r="C142" s="262"/>
      <c r="D142" s="308"/>
      <c r="E142" s="278"/>
      <c r="F142" s="279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7.25" customHeight="1">
      <c r="A143" s="53"/>
      <c r="B143" s="306"/>
      <c r="C143" s="262"/>
      <c r="D143" s="308"/>
      <c r="E143" s="278"/>
      <c r="F143" s="279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7.25" customHeight="1">
      <c r="A144" s="53"/>
      <c r="B144" s="306"/>
      <c r="C144" s="262"/>
      <c r="D144" s="308"/>
      <c r="E144" s="278"/>
      <c r="F144" s="279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7.25" customHeight="1">
      <c r="A145" s="53"/>
      <c r="B145" s="306"/>
      <c r="C145" s="262"/>
      <c r="D145" s="308"/>
      <c r="E145" s="278"/>
      <c r="F145" s="279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7.25" customHeight="1">
      <c r="A146" s="53"/>
      <c r="B146" s="306"/>
      <c r="C146" s="262"/>
      <c r="D146" s="308"/>
      <c r="E146" s="278"/>
      <c r="F146" s="279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7.25" customHeight="1">
      <c r="A147" s="53"/>
      <c r="B147" s="306"/>
      <c r="C147" s="262"/>
      <c r="D147" s="308"/>
      <c r="E147" s="278"/>
      <c r="F147" s="279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7.25" customHeight="1">
      <c r="A148" s="53"/>
      <c r="B148" s="306"/>
      <c r="C148" s="262"/>
      <c r="D148" s="308"/>
      <c r="E148" s="278"/>
      <c r="F148" s="279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7.25" customHeight="1">
      <c r="A149" s="53"/>
      <c r="B149" s="306"/>
      <c r="C149" s="262"/>
      <c r="D149" s="308"/>
      <c r="E149" s="278"/>
      <c r="F149" s="279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7.25" customHeight="1">
      <c r="A150" s="53"/>
      <c r="B150" s="306"/>
      <c r="C150" s="262"/>
      <c r="D150" s="308"/>
      <c r="E150" s="278"/>
      <c r="F150" s="279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7.25" customHeight="1">
      <c r="A151" s="53"/>
      <c r="B151" s="306"/>
      <c r="C151" s="262"/>
      <c r="D151" s="308"/>
      <c r="E151" s="278"/>
      <c r="F151" s="279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7.25" customHeight="1">
      <c r="A152" s="53"/>
      <c r="B152" s="306"/>
      <c r="C152" s="262"/>
      <c r="D152" s="308"/>
      <c r="E152" s="278"/>
      <c r="F152" s="279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7.25" customHeight="1">
      <c r="A153" s="53"/>
      <c r="B153" s="306"/>
      <c r="C153" s="262"/>
      <c r="D153" s="308"/>
      <c r="E153" s="278"/>
      <c r="F153" s="279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7.25" customHeight="1">
      <c r="A154" s="53"/>
      <c r="B154" s="306"/>
      <c r="C154" s="262"/>
      <c r="D154" s="308"/>
      <c r="E154" s="278"/>
      <c r="F154" s="279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7.25" customHeight="1">
      <c r="A155" s="53"/>
      <c r="B155" s="306"/>
      <c r="C155" s="262"/>
      <c r="D155" s="308"/>
      <c r="E155" s="278"/>
      <c r="F155" s="279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7.25" customHeight="1">
      <c r="A156" s="53"/>
      <c r="B156" s="306"/>
      <c r="C156" s="262"/>
      <c r="D156" s="308"/>
      <c r="E156" s="278"/>
      <c r="F156" s="279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7.25" customHeight="1">
      <c r="A157" s="53"/>
      <c r="B157" s="306"/>
      <c r="C157" s="262"/>
      <c r="D157" s="308"/>
      <c r="E157" s="278"/>
      <c r="F157" s="279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7.25" customHeight="1">
      <c r="A158" s="53"/>
      <c r="B158" s="306"/>
      <c r="C158" s="262"/>
      <c r="D158" s="308"/>
      <c r="E158" s="278"/>
      <c r="F158" s="279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7.25" customHeight="1">
      <c r="A159" s="53"/>
      <c r="B159" s="306"/>
      <c r="C159" s="262"/>
      <c r="D159" s="308"/>
      <c r="E159" s="278"/>
      <c r="F159" s="279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7.25" customHeight="1">
      <c r="A160" s="53"/>
      <c r="B160" s="306"/>
      <c r="C160" s="262"/>
      <c r="D160" s="308"/>
      <c r="E160" s="278"/>
      <c r="F160" s="279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7.25" customHeight="1">
      <c r="A161" s="53"/>
      <c r="B161" s="306"/>
      <c r="C161" s="262"/>
      <c r="D161" s="308"/>
      <c r="E161" s="278"/>
      <c r="F161" s="279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7.25" customHeight="1">
      <c r="A162" s="53"/>
      <c r="B162" s="306"/>
      <c r="C162" s="262"/>
      <c r="D162" s="308"/>
      <c r="E162" s="278"/>
      <c r="F162" s="279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7.25" customHeight="1">
      <c r="A163" s="53"/>
      <c r="B163" s="306"/>
      <c r="C163" s="262"/>
      <c r="D163" s="308"/>
      <c r="E163" s="278"/>
      <c r="F163" s="279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7.25" customHeight="1">
      <c r="A164" s="53"/>
      <c r="B164" s="306"/>
      <c r="C164" s="262"/>
      <c r="D164" s="308"/>
      <c r="E164" s="278"/>
      <c r="F164" s="279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7.25" customHeight="1">
      <c r="A165" s="53"/>
      <c r="B165" s="306"/>
      <c r="C165" s="262"/>
      <c r="D165" s="308"/>
      <c r="E165" s="278"/>
      <c r="F165" s="279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7.25" customHeight="1">
      <c r="A166" s="53"/>
      <c r="B166" s="306"/>
      <c r="C166" s="262"/>
      <c r="D166" s="308"/>
      <c r="E166" s="278"/>
      <c r="F166" s="279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7.25" customHeight="1">
      <c r="A167" s="53"/>
      <c r="B167" s="306"/>
      <c r="C167" s="262"/>
      <c r="D167" s="308"/>
      <c r="E167" s="278"/>
      <c r="F167" s="279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7.25" customHeight="1">
      <c r="A168" s="53"/>
      <c r="B168" s="306"/>
      <c r="C168" s="262"/>
      <c r="D168" s="308"/>
      <c r="E168" s="278"/>
      <c r="F168" s="279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7.25" customHeight="1">
      <c r="A169" s="53"/>
      <c r="B169" s="306"/>
      <c r="C169" s="262"/>
      <c r="D169" s="308"/>
      <c r="E169" s="278"/>
      <c r="F169" s="279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7.25" customHeight="1">
      <c r="A170" s="53"/>
      <c r="B170" s="306"/>
      <c r="C170" s="262"/>
      <c r="D170" s="308"/>
      <c r="E170" s="278"/>
      <c r="F170" s="279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7.25" customHeight="1">
      <c r="A171" s="53"/>
      <c r="B171" s="306"/>
      <c r="C171" s="262"/>
      <c r="D171" s="308"/>
      <c r="E171" s="278"/>
      <c r="F171" s="279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7.25" customHeight="1">
      <c r="A172" s="53"/>
      <c r="B172" s="306"/>
      <c r="C172" s="262"/>
      <c r="D172" s="308"/>
      <c r="E172" s="278"/>
      <c r="F172" s="279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7.25" customHeight="1">
      <c r="A173" s="53"/>
      <c r="B173" s="306"/>
      <c r="C173" s="262"/>
      <c r="D173" s="308"/>
      <c r="E173" s="278"/>
      <c r="F173" s="279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7.25" customHeight="1">
      <c r="A174" s="53"/>
      <c r="B174" s="306"/>
      <c r="C174" s="262"/>
      <c r="D174" s="308"/>
      <c r="E174" s="278"/>
      <c r="F174" s="279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25.5" customHeight="1">
      <c r="A175" s="53"/>
      <c r="B175" s="223"/>
      <c r="C175" s="224" t="s">
        <v>1151</v>
      </c>
      <c r="D175" s="53"/>
      <c r="E175" s="202"/>
      <c r="F175" s="286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25.5" customHeight="1">
      <c r="A176" s="53"/>
      <c r="B176" s="226"/>
      <c r="C176" s="224" t="s">
        <v>1152</v>
      </c>
      <c r="D176" s="53"/>
      <c r="E176" s="202"/>
      <c r="F176" s="286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4.25" customHeight="1">
      <c r="A177" s="53"/>
      <c r="B177" s="200"/>
      <c r="C177" s="129"/>
      <c r="D177" s="53"/>
      <c r="E177" s="202"/>
      <c r="F177" s="286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4.25" customHeight="1">
      <c r="A178" s="53"/>
      <c r="B178" s="200"/>
      <c r="C178" s="129"/>
      <c r="D178" s="53"/>
      <c r="E178" s="202"/>
      <c r="F178" s="286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4.25" customHeight="1">
      <c r="A179" s="53"/>
      <c r="B179" s="200"/>
      <c r="C179" s="129"/>
      <c r="D179" s="53"/>
      <c r="E179" s="202"/>
      <c r="F179" s="286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4.25" customHeight="1">
      <c r="A180" s="228"/>
      <c r="B180" s="312" t="s">
        <v>1091</v>
      </c>
      <c r="C180" s="129"/>
      <c r="D180" s="53"/>
      <c r="E180" s="202"/>
      <c r="F180" s="286"/>
      <c r="G180" s="31"/>
      <c r="H180" s="31"/>
      <c r="I180" s="31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4.25" customHeight="1">
      <c r="A181" s="53"/>
      <c r="B181" s="200"/>
      <c r="C181" s="129"/>
      <c r="D181" s="53"/>
      <c r="E181" s="202"/>
      <c r="F181" s="286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4.25" customHeight="1">
      <c r="A182" s="53"/>
      <c r="B182" s="200"/>
      <c r="C182" s="129"/>
      <c r="D182" s="53"/>
      <c r="E182" s="202"/>
      <c r="F182" s="286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4.25" customHeight="1">
      <c r="A183" s="53"/>
      <c r="B183" s="200"/>
      <c r="C183" s="129"/>
      <c r="D183" s="53"/>
      <c r="E183" s="202"/>
      <c r="F183" s="286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4.25" customHeight="1">
      <c r="A184" s="53"/>
      <c r="B184" s="200"/>
      <c r="C184" s="129"/>
      <c r="D184" s="53"/>
      <c r="E184" s="202"/>
      <c r="F184" s="286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4.25" customHeight="1">
      <c r="A185" s="53"/>
      <c r="B185" s="200"/>
      <c r="C185" s="129"/>
      <c r="D185" s="53"/>
      <c r="E185" s="202"/>
      <c r="F185" s="286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4.25" customHeight="1">
      <c r="A186" s="53"/>
      <c r="B186" s="200"/>
      <c r="C186" s="129"/>
      <c r="D186" s="53"/>
      <c r="E186" s="202"/>
      <c r="F186" s="286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4.25" customHeight="1">
      <c r="A187" s="53"/>
      <c r="B187" s="200"/>
      <c r="C187" s="129"/>
      <c r="D187" s="53"/>
      <c r="E187" s="202"/>
      <c r="F187" s="286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4.25" customHeight="1">
      <c r="A188" s="53"/>
      <c r="B188" s="200"/>
      <c r="C188" s="129"/>
      <c r="D188" s="53"/>
      <c r="E188" s="202"/>
      <c r="F188" s="286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4.25" customHeight="1">
      <c r="A189" s="53"/>
      <c r="B189" s="200"/>
      <c r="C189" s="129"/>
      <c r="D189" s="53"/>
      <c r="E189" s="202"/>
      <c r="F189" s="286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4.25" customHeight="1">
      <c r="A190" s="53"/>
      <c r="B190" s="200"/>
      <c r="C190" s="129"/>
      <c r="D190" s="53"/>
      <c r="E190" s="202"/>
      <c r="F190" s="286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4.25" customHeight="1">
      <c r="A191" s="53"/>
      <c r="B191" s="200"/>
      <c r="C191" s="129"/>
      <c r="D191" s="53"/>
      <c r="E191" s="202"/>
      <c r="F191" s="286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4.25" customHeight="1">
      <c r="A192" s="53"/>
      <c r="B192" s="200"/>
      <c r="C192" s="129"/>
      <c r="D192" s="53"/>
      <c r="E192" s="202"/>
      <c r="F192" s="286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4.25" customHeight="1">
      <c r="A193" s="53"/>
      <c r="B193" s="200"/>
      <c r="C193" s="129"/>
      <c r="D193" s="53"/>
      <c r="E193" s="202"/>
      <c r="F193" s="286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4.25" customHeight="1">
      <c r="A194" s="53"/>
      <c r="B194" s="200"/>
      <c r="C194" s="129"/>
      <c r="D194" s="53"/>
      <c r="E194" s="202"/>
      <c r="F194" s="286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4.25" customHeight="1">
      <c r="A195" s="53"/>
      <c r="B195" s="200"/>
      <c r="C195" s="129"/>
      <c r="D195" s="53"/>
      <c r="E195" s="202"/>
      <c r="F195" s="286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4.25" customHeight="1">
      <c r="A196" s="53"/>
      <c r="B196" s="200"/>
      <c r="C196" s="129"/>
      <c r="D196" s="53"/>
      <c r="E196" s="202"/>
      <c r="F196" s="286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4.25" customHeight="1">
      <c r="A197" s="53"/>
      <c r="B197" s="200"/>
      <c r="C197" s="129"/>
      <c r="D197" s="53"/>
      <c r="E197" s="202"/>
      <c r="F197" s="286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4.25" customHeight="1">
      <c r="A198" s="53"/>
      <c r="B198" s="200"/>
      <c r="C198" s="129"/>
      <c r="D198" s="53"/>
      <c r="E198" s="202"/>
      <c r="F198" s="286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4.25" customHeight="1">
      <c r="A199" s="53"/>
      <c r="B199" s="200"/>
      <c r="C199" s="129"/>
      <c r="D199" s="53"/>
      <c r="E199" s="202"/>
      <c r="F199" s="286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4.25" customHeight="1">
      <c r="A200" s="53"/>
      <c r="B200" s="200"/>
      <c r="C200" s="129"/>
      <c r="D200" s="53"/>
      <c r="E200" s="202"/>
      <c r="F200" s="286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4.25" customHeight="1">
      <c r="A201" s="53"/>
      <c r="B201" s="200"/>
      <c r="C201" s="129"/>
      <c r="D201" s="53"/>
      <c r="E201" s="202"/>
      <c r="F201" s="286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4.25" customHeight="1">
      <c r="A202" s="53"/>
      <c r="B202" s="200"/>
      <c r="C202" s="129"/>
      <c r="D202" s="53"/>
      <c r="E202" s="202"/>
      <c r="F202" s="286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4.25" customHeight="1">
      <c r="A203" s="53"/>
      <c r="B203" s="200"/>
      <c r="C203" s="129"/>
      <c r="D203" s="53"/>
      <c r="E203" s="202"/>
      <c r="F203" s="286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4.25" customHeight="1">
      <c r="A204" s="53"/>
      <c r="B204" s="200"/>
      <c r="C204" s="129"/>
      <c r="D204" s="53"/>
      <c r="E204" s="202"/>
      <c r="F204" s="286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4.25" customHeight="1">
      <c r="A205" s="53"/>
      <c r="B205" s="200"/>
      <c r="C205" s="129"/>
      <c r="D205" s="53"/>
      <c r="E205" s="202"/>
      <c r="F205" s="286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4.25" customHeight="1">
      <c r="A206" s="53"/>
      <c r="B206" s="200"/>
      <c r="C206" s="129"/>
      <c r="D206" s="53"/>
      <c r="E206" s="202"/>
      <c r="F206" s="286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4.25" customHeight="1">
      <c r="A207" s="53"/>
      <c r="B207" s="200"/>
      <c r="C207" s="129"/>
      <c r="D207" s="53"/>
      <c r="E207" s="202"/>
      <c r="F207" s="286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4.25" customHeight="1">
      <c r="A208" s="53"/>
      <c r="B208" s="200"/>
      <c r="C208" s="129"/>
      <c r="D208" s="53"/>
      <c r="E208" s="202"/>
      <c r="F208" s="286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4.25" customHeight="1">
      <c r="A209" s="53"/>
      <c r="B209" s="200"/>
      <c r="C209" s="129"/>
      <c r="D209" s="53"/>
      <c r="E209" s="202"/>
      <c r="F209" s="286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4.25" customHeight="1">
      <c r="A210" s="53"/>
      <c r="B210" s="200"/>
      <c r="C210" s="129"/>
      <c r="D210" s="53"/>
      <c r="E210" s="202"/>
      <c r="F210" s="286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4.25" customHeight="1">
      <c r="A211" s="53"/>
      <c r="B211" s="200"/>
      <c r="C211" s="129"/>
      <c r="D211" s="53"/>
      <c r="E211" s="202"/>
      <c r="F211" s="286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4.25" customHeight="1">
      <c r="A212" s="53"/>
      <c r="B212" s="200"/>
      <c r="C212" s="129"/>
      <c r="D212" s="53"/>
      <c r="E212" s="202"/>
      <c r="F212" s="286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4.25" customHeight="1">
      <c r="A213" s="53"/>
      <c r="B213" s="200"/>
      <c r="C213" s="129"/>
      <c r="D213" s="53"/>
      <c r="E213" s="202"/>
      <c r="F213" s="286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4.25" customHeight="1">
      <c r="A214" s="53"/>
      <c r="B214" s="200"/>
      <c r="C214" s="129"/>
      <c r="D214" s="53"/>
      <c r="E214" s="202"/>
      <c r="F214" s="286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4.25" customHeight="1">
      <c r="A215" s="53"/>
      <c r="B215" s="200"/>
      <c r="C215" s="129"/>
      <c r="D215" s="53"/>
      <c r="E215" s="202"/>
      <c r="F215" s="286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4.25" customHeight="1">
      <c r="A216" s="53"/>
      <c r="B216" s="200"/>
      <c r="C216" s="129"/>
      <c r="D216" s="53"/>
      <c r="E216" s="202"/>
      <c r="F216" s="286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4.25" customHeight="1">
      <c r="A217" s="53"/>
      <c r="B217" s="200"/>
      <c r="C217" s="129"/>
      <c r="D217" s="53"/>
      <c r="E217" s="202"/>
      <c r="F217" s="286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4.25" customHeight="1">
      <c r="A218" s="53"/>
      <c r="B218" s="200"/>
      <c r="C218" s="129"/>
      <c r="D218" s="53"/>
      <c r="E218" s="202"/>
      <c r="F218" s="286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4.25" customHeight="1">
      <c r="A219" s="53"/>
      <c r="B219" s="200"/>
      <c r="C219" s="129"/>
      <c r="D219" s="53"/>
      <c r="E219" s="202"/>
      <c r="F219" s="286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4.25" customHeight="1">
      <c r="A220" s="53"/>
      <c r="B220" s="200"/>
      <c r="C220" s="129"/>
      <c r="D220" s="53"/>
      <c r="E220" s="202"/>
      <c r="F220" s="286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4.25" customHeight="1">
      <c r="A221" s="53"/>
      <c r="B221" s="200"/>
      <c r="C221" s="129"/>
      <c r="D221" s="53"/>
      <c r="E221" s="202"/>
      <c r="F221" s="286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4.25" customHeight="1">
      <c r="A222" s="53"/>
      <c r="B222" s="200"/>
      <c r="C222" s="129"/>
      <c r="D222" s="53"/>
      <c r="E222" s="202"/>
      <c r="F222" s="286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4.25" customHeight="1">
      <c r="A223" s="53"/>
      <c r="B223" s="200"/>
      <c r="C223" s="129"/>
      <c r="D223" s="53"/>
      <c r="E223" s="202"/>
      <c r="F223" s="286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4.25" customHeight="1">
      <c r="A224" s="53"/>
      <c r="B224" s="200"/>
      <c r="C224" s="129"/>
      <c r="D224" s="53"/>
      <c r="E224" s="202"/>
      <c r="F224" s="286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4.25" customHeight="1">
      <c r="A225" s="53"/>
      <c r="B225" s="200"/>
      <c r="C225" s="129"/>
      <c r="D225" s="53"/>
      <c r="E225" s="202"/>
      <c r="F225" s="286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4.25" customHeight="1">
      <c r="A226" s="53"/>
      <c r="B226" s="200"/>
      <c r="C226" s="129"/>
      <c r="D226" s="53"/>
      <c r="E226" s="202"/>
      <c r="F226" s="286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4.25" customHeight="1">
      <c r="A227" s="53"/>
      <c r="B227" s="200"/>
      <c r="C227" s="129"/>
      <c r="D227" s="53"/>
      <c r="E227" s="202"/>
      <c r="F227" s="286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4.25" customHeight="1">
      <c r="A228" s="53"/>
      <c r="B228" s="200"/>
      <c r="C228" s="129"/>
      <c r="D228" s="53"/>
      <c r="E228" s="202"/>
      <c r="F228" s="286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4.25" customHeight="1">
      <c r="A229" s="53"/>
      <c r="B229" s="200"/>
      <c r="C229" s="129"/>
      <c r="D229" s="53"/>
      <c r="E229" s="202"/>
      <c r="F229" s="286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4.25" customHeight="1">
      <c r="A230" s="53"/>
      <c r="B230" s="200"/>
      <c r="C230" s="129"/>
      <c r="D230" s="53"/>
      <c r="E230" s="202"/>
      <c r="F230" s="286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4.25" customHeight="1">
      <c r="A231" s="53"/>
      <c r="B231" s="200"/>
      <c r="C231" s="129"/>
      <c r="D231" s="53"/>
      <c r="E231" s="202"/>
      <c r="F231" s="286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4.25" customHeight="1">
      <c r="A232" s="53"/>
      <c r="B232" s="200"/>
      <c r="C232" s="129"/>
      <c r="D232" s="53"/>
      <c r="E232" s="202"/>
      <c r="F232" s="286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4.25" customHeight="1">
      <c r="A233" s="53"/>
      <c r="B233" s="200"/>
      <c r="C233" s="129"/>
      <c r="D233" s="53"/>
      <c r="E233" s="202"/>
      <c r="F233" s="286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4.25" customHeight="1">
      <c r="A234" s="53"/>
      <c r="B234" s="200"/>
      <c r="C234" s="129"/>
      <c r="D234" s="53"/>
      <c r="E234" s="202"/>
      <c r="F234" s="286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4.25" customHeight="1">
      <c r="A235" s="53"/>
      <c r="B235" s="200"/>
      <c r="C235" s="129"/>
      <c r="D235" s="53"/>
      <c r="E235" s="202"/>
      <c r="F235" s="286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4.25" customHeight="1">
      <c r="A236" s="53"/>
      <c r="B236" s="200"/>
      <c r="C236" s="129"/>
      <c r="D236" s="53"/>
      <c r="E236" s="202"/>
      <c r="F236" s="286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4.25" customHeight="1">
      <c r="A237" s="53"/>
      <c r="B237" s="200"/>
      <c r="C237" s="129"/>
      <c r="D237" s="53"/>
      <c r="E237" s="202"/>
      <c r="F237" s="286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4.25" customHeight="1">
      <c r="A238" s="53"/>
      <c r="B238" s="200"/>
      <c r="C238" s="129"/>
      <c r="D238" s="53"/>
      <c r="E238" s="202"/>
      <c r="F238" s="286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4.25" customHeight="1">
      <c r="A239" s="53"/>
      <c r="B239" s="200"/>
      <c r="C239" s="129"/>
      <c r="D239" s="53"/>
      <c r="E239" s="202"/>
      <c r="F239" s="286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4.25" customHeight="1">
      <c r="A240" s="53"/>
      <c r="B240" s="200"/>
      <c r="C240" s="129"/>
      <c r="D240" s="53"/>
      <c r="E240" s="202"/>
      <c r="F240" s="286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4.25" customHeight="1">
      <c r="A241" s="53"/>
      <c r="B241" s="200"/>
      <c r="C241" s="129"/>
      <c r="D241" s="53"/>
      <c r="E241" s="202"/>
      <c r="F241" s="286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4.25" customHeight="1">
      <c r="A242" s="53"/>
      <c r="B242" s="200"/>
      <c r="C242" s="129"/>
      <c r="D242" s="53"/>
      <c r="E242" s="202"/>
      <c r="F242" s="286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4.25" customHeight="1">
      <c r="A243" s="53"/>
      <c r="B243" s="200"/>
      <c r="C243" s="129"/>
      <c r="D243" s="53"/>
      <c r="E243" s="202"/>
      <c r="F243" s="286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4.25" customHeight="1">
      <c r="A244" s="53"/>
      <c r="B244" s="200"/>
      <c r="C244" s="129"/>
      <c r="D244" s="53"/>
      <c r="E244" s="202"/>
      <c r="F244" s="286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4.25" customHeight="1">
      <c r="A245" s="53"/>
      <c r="B245" s="200"/>
      <c r="C245" s="129"/>
      <c r="D245" s="53"/>
      <c r="E245" s="202"/>
      <c r="F245" s="286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4.25" customHeight="1">
      <c r="A246" s="53"/>
      <c r="B246" s="200"/>
      <c r="C246" s="129"/>
      <c r="D246" s="53"/>
      <c r="E246" s="202"/>
      <c r="F246" s="286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4.25" customHeight="1">
      <c r="A247" s="53"/>
      <c r="B247" s="200"/>
      <c r="C247" s="129"/>
      <c r="D247" s="53"/>
      <c r="E247" s="202"/>
      <c r="F247" s="286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4.25" customHeight="1">
      <c r="A248" s="53"/>
      <c r="B248" s="200"/>
      <c r="C248" s="129"/>
      <c r="D248" s="53"/>
      <c r="E248" s="202"/>
      <c r="F248" s="286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4.25" customHeight="1">
      <c r="A249" s="53"/>
      <c r="B249" s="200"/>
      <c r="C249" s="129"/>
      <c r="D249" s="53"/>
      <c r="E249" s="202"/>
      <c r="F249" s="286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4.25" customHeight="1">
      <c r="A250" s="53"/>
      <c r="B250" s="200"/>
      <c r="C250" s="129"/>
      <c r="D250" s="53"/>
      <c r="E250" s="202"/>
      <c r="F250" s="286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4.25" customHeight="1">
      <c r="A251" s="53"/>
      <c r="B251" s="200"/>
      <c r="C251" s="129"/>
      <c r="D251" s="53"/>
      <c r="E251" s="202"/>
      <c r="F251" s="286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4.25" customHeight="1">
      <c r="A252" s="53"/>
      <c r="B252" s="200"/>
      <c r="C252" s="129"/>
      <c r="D252" s="53"/>
      <c r="E252" s="202"/>
      <c r="F252" s="286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4.25" customHeight="1">
      <c r="A253" s="53"/>
      <c r="B253" s="200"/>
      <c r="C253" s="129"/>
      <c r="D253" s="53"/>
      <c r="E253" s="202"/>
      <c r="F253" s="286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4.25" customHeight="1">
      <c r="A254" s="53"/>
      <c r="B254" s="200"/>
      <c r="C254" s="129"/>
      <c r="D254" s="53"/>
      <c r="E254" s="202"/>
      <c r="F254" s="286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4.25" customHeight="1">
      <c r="A255" s="53"/>
      <c r="B255" s="200"/>
      <c r="C255" s="129"/>
      <c r="D255" s="53"/>
      <c r="E255" s="202"/>
      <c r="F255" s="286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4.25" customHeight="1">
      <c r="A256" s="53"/>
      <c r="B256" s="200"/>
      <c r="C256" s="129"/>
      <c r="D256" s="53"/>
      <c r="E256" s="202"/>
      <c r="F256" s="286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4.25" customHeight="1">
      <c r="A257" s="53"/>
      <c r="B257" s="200"/>
      <c r="C257" s="129"/>
      <c r="D257" s="53"/>
      <c r="E257" s="202"/>
      <c r="F257" s="286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4.25" customHeight="1">
      <c r="A258" s="53"/>
      <c r="B258" s="200"/>
      <c r="C258" s="129"/>
      <c r="D258" s="53"/>
      <c r="E258" s="202"/>
      <c r="F258" s="286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4.25" customHeight="1">
      <c r="A259" s="53"/>
      <c r="B259" s="200"/>
      <c r="C259" s="129"/>
      <c r="D259" s="53"/>
      <c r="E259" s="202"/>
      <c r="F259" s="286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4.25" customHeight="1">
      <c r="A260" s="53"/>
      <c r="B260" s="200"/>
      <c r="C260" s="129"/>
      <c r="D260" s="53"/>
      <c r="E260" s="202"/>
      <c r="F260" s="286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4.25" customHeight="1">
      <c r="A261" s="53"/>
      <c r="B261" s="200"/>
      <c r="C261" s="129"/>
      <c r="D261" s="53"/>
      <c r="E261" s="202"/>
      <c r="F261" s="286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4.25" customHeight="1">
      <c r="A262" s="53"/>
      <c r="B262" s="200"/>
      <c r="C262" s="129"/>
      <c r="D262" s="53"/>
      <c r="E262" s="202"/>
      <c r="F262" s="286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4.25" customHeight="1">
      <c r="A263" s="53"/>
      <c r="B263" s="200"/>
      <c r="C263" s="129"/>
      <c r="D263" s="53"/>
      <c r="E263" s="202"/>
      <c r="F263" s="286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4.25" customHeight="1">
      <c r="A264" s="53"/>
      <c r="B264" s="200"/>
      <c r="C264" s="129"/>
      <c r="D264" s="53"/>
      <c r="E264" s="202"/>
      <c r="F264" s="286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4.25" customHeight="1">
      <c r="A265" s="53"/>
      <c r="B265" s="200"/>
      <c r="C265" s="129"/>
      <c r="D265" s="53"/>
      <c r="E265" s="202"/>
      <c r="F265" s="286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4.25" customHeight="1">
      <c r="A266" s="53"/>
      <c r="B266" s="200"/>
      <c r="C266" s="129"/>
      <c r="D266" s="53"/>
      <c r="E266" s="202"/>
      <c r="F266" s="286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4.25" customHeight="1">
      <c r="A267" s="53"/>
      <c r="B267" s="200"/>
      <c r="C267" s="129"/>
      <c r="D267" s="53"/>
      <c r="E267" s="202"/>
      <c r="F267" s="286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4.25" customHeight="1">
      <c r="A268" s="53"/>
      <c r="B268" s="200"/>
      <c r="C268" s="129"/>
      <c r="D268" s="53"/>
      <c r="E268" s="202"/>
      <c r="F268" s="286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4.25" customHeight="1">
      <c r="A269" s="53"/>
      <c r="B269" s="200"/>
      <c r="C269" s="129"/>
      <c r="D269" s="53"/>
      <c r="E269" s="202"/>
      <c r="F269" s="286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4.25" customHeight="1">
      <c r="A270" s="53"/>
      <c r="B270" s="200"/>
      <c r="C270" s="129"/>
      <c r="D270" s="53"/>
      <c r="E270" s="202"/>
      <c r="F270" s="286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4.25" customHeight="1">
      <c r="A271" s="53"/>
      <c r="B271" s="200"/>
      <c r="C271" s="129"/>
      <c r="D271" s="53"/>
      <c r="E271" s="202"/>
      <c r="F271" s="286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4.25" customHeight="1">
      <c r="A272" s="53"/>
      <c r="B272" s="200"/>
      <c r="C272" s="129"/>
      <c r="D272" s="53"/>
      <c r="E272" s="202"/>
      <c r="F272" s="286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4.25" customHeight="1">
      <c r="A273" s="53"/>
      <c r="B273" s="200"/>
      <c r="C273" s="129"/>
      <c r="D273" s="53"/>
      <c r="E273" s="202"/>
      <c r="F273" s="286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4.25" customHeight="1">
      <c r="A274" s="53"/>
      <c r="B274" s="200"/>
      <c r="C274" s="129"/>
      <c r="D274" s="53"/>
      <c r="E274" s="202"/>
      <c r="F274" s="286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4.25" customHeight="1">
      <c r="A275" s="53"/>
      <c r="B275" s="200"/>
      <c r="C275" s="129"/>
      <c r="D275" s="53"/>
      <c r="E275" s="202"/>
      <c r="F275" s="286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4.25" customHeight="1">
      <c r="A276" s="53"/>
      <c r="B276" s="200"/>
      <c r="C276" s="129"/>
      <c r="D276" s="53"/>
      <c r="E276" s="202"/>
      <c r="F276" s="286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4.25" customHeight="1">
      <c r="A277" s="53"/>
      <c r="B277" s="200"/>
      <c r="C277" s="129"/>
      <c r="D277" s="53"/>
      <c r="E277" s="202"/>
      <c r="F277" s="286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4.25" customHeight="1">
      <c r="A278" s="53"/>
      <c r="B278" s="200"/>
      <c r="C278" s="129"/>
      <c r="D278" s="53"/>
      <c r="E278" s="202"/>
      <c r="F278" s="286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4.25" customHeight="1">
      <c r="A279" s="53"/>
      <c r="B279" s="200"/>
      <c r="C279" s="129"/>
      <c r="D279" s="53"/>
      <c r="E279" s="202"/>
      <c r="F279" s="286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4.25" customHeight="1">
      <c r="A280" s="53"/>
      <c r="B280" s="200"/>
      <c r="C280" s="129"/>
      <c r="D280" s="53"/>
      <c r="E280" s="202"/>
      <c r="F280" s="286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4.25" customHeight="1">
      <c r="A281" s="53"/>
      <c r="B281" s="200"/>
      <c r="C281" s="129"/>
      <c r="D281" s="53"/>
      <c r="E281" s="202"/>
      <c r="F281" s="286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4.25" customHeight="1">
      <c r="A282" s="53"/>
      <c r="B282" s="200"/>
      <c r="C282" s="129"/>
      <c r="D282" s="53"/>
      <c r="E282" s="202"/>
      <c r="F282" s="286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4.25" customHeight="1">
      <c r="A283" s="53"/>
      <c r="B283" s="200"/>
      <c r="C283" s="129"/>
      <c r="D283" s="53"/>
      <c r="E283" s="202"/>
      <c r="F283" s="286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4.25" customHeight="1">
      <c r="A284" s="53"/>
      <c r="B284" s="200"/>
      <c r="C284" s="129"/>
      <c r="D284" s="53"/>
      <c r="E284" s="202"/>
      <c r="F284" s="286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4.25" customHeight="1">
      <c r="A285" s="53"/>
      <c r="B285" s="200"/>
      <c r="C285" s="129"/>
      <c r="D285" s="53"/>
      <c r="E285" s="202"/>
      <c r="F285" s="286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4.25" customHeight="1">
      <c r="A286" s="53"/>
      <c r="B286" s="200"/>
      <c r="C286" s="129"/>
      <c r="D286" s="53"/>
      <c r="E286" s="202"/>
      <c r="F286" s="286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4.25" customHeight="1">
      <c r="A287" s="53"/>
      <c r="B287" s="200"/>
      <c r="C287" s="129"/>
      <c r="D287" s="53"/>
      <c r="E287" s="202"/>
      <c r="F287" s="286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4.25" customHeight="1">
      <c r="A288" s="53"/>
      <c r="B288" s="200"/>
      <c r="C288" s="129"/>
      <c r="D288" s="53"/>
      <c r="E288" s="202"/>
      <c r="F288" s="286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4.25" customHeight="1">
      <c r="A289" s="53"/>
      <c r="B289" s="200"/>
      <c r="C289" s="129"/>
      <c r="D289" s="53"/>
      <c r="E289" s="202"/>
      <c r="F289" s="286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4.25" customHeight="1">
      <c r="A290" s="53"/>
      <c r="B290" s="200"/>
      <c r="C290" s="129"/>
      <c r="D290" s="53"/>
      <c r="E290" s="202"/>
      <c r="F290" s="286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4.25" customHeight="1">
      <c r="A291" s="53"/>
      <c r="B291" s="200"/>
      <c r="C291" s="129"/>
      <c r="D291" s="53"/>
      <c r="E291" s="202"/>
      <c r="F291" s="286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4.25" customHeight="1">
      <c r="A292" s="53"/>
      <c r="B292" s="200"/>
      <c r="C292" s="129"/>
      <c r="D292" s="53"/>
      <c r="E292" s="202"/>
      <c r="F292" s="286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4.25" customHeight="1">
      <c r="A293" s="53"/>
      <c r="B293" s="200"/>
      <c r="C293" s="129"/>
      <c r="D293" s="53"/>
      <c r="E293" s="202"/>
      <c r="F293" s="286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4.25" customHeight="1">
      <c r="A294" s="53"/>
      <c r="B294" s="200"/>
      <c r="C294" s="129"/>
      <c r="D294" s="53"/>
      <c r="E294" s="202"/>
      <c r="F294" s="286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4.25" customHeight="1">
      <c r="A295" s="53"/>
      <c r="B295" s="200"/>
      <c r="C295" s="129"/>
      <c r="D295" s="53"/>
      <c r="E295" s="202"/>
      <c r="F295" s="286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4.25" customHeight="1">
      <c r="A296" s="53"/>
      <c r="B296" s="200"/>
      <c r="C296" s="129"/>
      <c r="D296" s="53"/>
      <c r="E296" s="202"/>
      <c r="F296" s="286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4.25" customHeight="1">
      <c r="A297" s="53"/>
      <c r="B297" s="200"/>
      <c r="C297" s="129"/>
      <c r="D297" s="53"/>
      <c r="E297" s="202"/>
      <c r="F297" s="286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4.25" customHeight="1">
      <c r="A298" s="53"/>
      <c r="B298" s="200"/>
      <c r="C298" s="129"/>
      <c r="D298" s="53"/>
      <c r="E298" s="202"/>
      <c r="F298" s="286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4.25" customHeight="1">
      <c r="A299" s="53"/>
      <c r="B299" s="200"/>
      <c r="C299" s="129"/>
      <c r="D299" s="53"/>
      <c r="E299" s="202"/>
      <c r="F299" s="286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4.25" customHeight="1">
      <c r="A300" s="53"/>
      <c r="B300" s="200"/>
      <c r="C300" s="129"/>
      <c r="D300" s="53"/>
      <c r="E300" s="202"/>
      <c r="F300" s="286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4.25" customHeight="1">
      <c r="A301" s="53"/>
      <c r="B301" s="200"/>
      <c r="C301" s="129"/>
      <c r="D301" s="53"/>
      <c r="E301" s="202"/>
      <c r="F301" s="286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4.25" customHeight="1">
      <c r="A302" s="53"/>
      <c r="B302" s="200"/>
      <c r="C302" s="129"/>
      <c r="D302" s="53"/>
      <c r="E302" s="202"/>
      <c r="F302" s="286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4.25" customHeight="1">
      <c r="A303" s="53"/>
      <c r="B303" s="200"/>
      <c r="C303" s="129"/>
      <c r="D303" s="53"/>
      <c r="E303" s="202"/>
      <c r="F303" s="286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4.25" customHeight="1">
      <c r="A304" s="53"/>
      <c r="B304" s="200"/>
      <c r="C304" s="129"/>
      <c r="D304" s="53"/>
      <c r="E304" s="202"/>
      <c r="F304" s="286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4.25" customHeight="1">
      <c r="A305" s="53"/>
      <c r="B305" s="200"/>
      <c r="C305" s="129"/>
      <c r="D305" s="53"/>
      <c r="E305" s="202"/>
      <c r="F305" s="286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4.25" customHeight="1">
      <c r="A306" s="53"/>
      <c r="B306" s="200"/>
      <c r="C306" s="129"/>
      <c r="D306" s="53"/>
      <c r="E306" s="202"/>
      <c r="F306" s="286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4.25" customHeight="1">
      <c r="A307" s="53"/>
      <c r="B307" s="200"/>
      <c r="C307" s="129"/>
      <c r="D307" s="53"/>
      <c r="E307" s="202"/>
      <c r="F307" s="286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4.25" customHeight="1">
      <c r="A308" s="53"/>
      <c r="B308" s="200"/>
      <c r="C308" s="129"/>
      <c r="D308" s="53"/>
      <c r="E308" s="202"/>
      <c r="F308" s="286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4.25" customHeight="1">
      <c r="A309" s="53"/>
      <c r="B309" s="200"/>
      <c r="C309" s="129"/>
      <c r="D309" s="53"/>
      <c r="E309" s="202"/>
      <c r="F309" s="286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4.25" customHeight="1">
      <c r="A310" s="53"/>
      <c r="B310" s="200"/>
      <c r="C310" s="129"/>
      <c r="D310" s="53"/>
      <c r="E310" s="202"/>
      <c r="F310" s="286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4.25" customHeight="1">
      <c r="A311" s="53"/>
      <c r="B311" s="200"/>
      <c r="C311" s="129"/>
      <c r="D311" s="53"/>
      <c r="E311" s="202"/>
      <c r="F311" s="286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4.25" customHeight="1">
      <c r="A312" s="53"/>
      <c r="B312" s="200"/>
      <c r="C312" s="129"/>
      <c r="D312" s="53"/>
      <c r="E312" s="202"/>
      <c r="F312" s="286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4.25" customHeight="1">
      <c r="A313" s="53"/>
      <c r="B313" s="200"/>
      <c r="C313" s="129"/>
      <c r="D313" s="53"/>
      <c r="E313" s="202"/>
      <c r="F313" s="286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4.25" customHeight="1">
      <c r="A314" s="53"/>
      <c r="B314" s="200"/>
      <c r="C314" s="129"/>
      <c r="D314" s="53"/>
      <c r="E314" s="202"/>
      <c r="F314" s="286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4.25" customHeight="1">
      <c r="A315" s="53"/>
      <c r="B315" s="200"/>
      <c r="C315" s="129"/>
      <c r="D315" s="53"/>
      <c r="E315" s="202"/>
      <c r="F315" s="286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4.25" customHeight="1">
      <c r="A316" s="53"/>
      <c r="B316" s="200"/>
      <c r="C316" s="129"/>
      <c r="D316" s="53"/>
      <c r="E316" s="202"/>
      <c r="F316" s="286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4.25" customHeight="1">
      <c r="A317" s="53"/>
      <c r="B317" s="200"/>
      <c r="C317" s="129"/>
      <c r="D317" s="53"/>
      <c r="E317" s="202"/>
      <c r="F317" s="286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4.25" customHeight="1">
      <c r="A318" s="53"/>
      <c r="B318" s="200"/>
      <c r="C318" s="129"/>
      <c r="D318" s="53"/>
      <c r="E318" s="202"/>
      <c r="F318" s="286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4.25" customHeight="1">
      <c r="A319" s="53"/>
      <c r="B319" s="200"/>
      <c r="C319" s="129"/>
      <c r="D319" s="53"/>
      <c r="E319" s="202"/>
      <c r="F319" s="286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4.25" customHeight="1">
      <c r="A320" s="53"/>
      <c r="B320" s="200"/>
      <c r="C320" s="129"/>
      <c r="D320" s="53"/>
      <c r="E320" s="202"/>
      <c r="F320" s="286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4.25" customHeight="1">
      <c r="A321" s="53"/>
      <c r="B321" s="200"/>
      <c r="C321" s="129"/>
      <c r="D321" s="53"/>
      <c r="E321" s="202"/>
      <c r="F321" s="286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4.25" customHeight="1">
      <c r="A322" s="53"/>
      <c r="B322" s="200"/>
      <c r="C322" s="129"/>
      <c r="D322" s="53"/>
      <c r="E322" s="202"/>
      <c r="F322" s="286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4.25" customHeight="1">
      <c r="A323" s="53"/>
      <c r="B323" s="200"/>
      <c r="C323" s="129"/>
      <c r="D323" s="53"/>
      <c r="E323" s="202"/>
      <c r="F323" s="286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4.25" customHeight="1">
      <c r="A324" s="53"/>
      <c r="B324" s="200"/>
      <c r="C324" s="129"/>
      <c r="D324" s="53"/>
      <c r="E324" s="202"/>
      <c r="F324" s="286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4.25" customHeight="1">
      <c r="A325" s="53"/>
      <c r="B325" s="200"/>
      <c r="C325" s="129"/>
      <c r="D325" s="53"/>
      <c r="E325" s="202"/>
      <c r="F325" s="286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4.25" customHeight="1">
      <c r="A326" s="53"/>
      <c r="B326" s="200"/>
      <c r="C326" s="129"/>
      <c r="D326" s="53"/>
      <c r="E326" s="202"/>
      <c r="F326" s="286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4.25" customHeight="1">
      <c r="A327" s="53"/>
      <c r="B327" s="200"/>
      <c r="C327" s="129"/>
      <c r="D327" s="53"/>
      <c r="E327" s="202"/>
      <c r="F327" s="286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4.25" customHeight="1">
      <c r="A328" s="53"/>
      <c r="B328" s="200"/>
      <c r="C328" s="129"/>
      <c r="D328" s="53"/>
      <c r="E328" s="202"/>
      <c r="F328" s="286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4.25" customHeight="1">
      <c r="A329" s="53"/>
      <c r="B329" s="200"/>
      <c r="C329" s="129"/>
      <c r="D329" s="53"/>
      <c r="E329" s="202"/>
      <c r="F329" s="286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4.25" customHeight="1">
      <c r="A330" s="53"/>
      <c r="B330" s="200"/>
      <c r="C330" s="129"/>
      <c r="D330" s="53"/>
      <c r="E330" s="202"/>
      <c r="F330" s="286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4.25" customHeight="1">
      <c r="A331" s="53"/>
      <c r="B331" s="200"/>
      <c r="C331" s="129"/>
      <c r="D331" s="53"/>
      <c r="E331" s="202"/>
      <c r="F331" s="286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4.25" customHeight="1">
      <c r="A332" s="53"/>
      <c r="B332" s="200"/>
      <c r="C332" s="129"/>
      <c r="D332" s="53"/>
      <c r="E332" s="202"/>
      <c r="F332" s="286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4.25" customHeight="1">
      <c r="A333" s="53"/>
      <c r="B333" s="200"/>
      <c r="C333" s="129"/>
      <c r="D333" s="53"/>
      <c r="E333" s="202"/>
      <c r="F333" s="286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4.25" customHeight="1">
      <c r="A334" s="53"/>
      <c r="B334" s="200"/>
      <c r="C334" s="129"/>
      <c r="D334" s="53"/>
      <c r="E334" s="202"/>
      <c r="F334" s="286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4.25" customHeight="1">
      <c r="A335" s="53"/>
      <c r="B335" s="200"/>
      <c r="C335" s="129"/>
      <c r="D335" s="53"/>
      <c r="E335" s="202"/>
      <c r="F335" s="286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4.25" customHeight="1">
      <c r="A336" s="53"/>
      <c r="B336" s="200"/>
      <c r="C336" s="129"/>
      <c r="D336" s="53"/>
      <c r="E336" s="202"/>
      <c r="F336" s="286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4.25" customHeight="1">
      <c r="A337" s="53"/>
      <c r="B337" s="200"/>
      <c r="C337" s="129"/>
      <c r="D337" s="53"/>
      <c r="E337" s="202"/>
      <c r="F337" s="286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4.25" customHeight="1">
      <c r="A338" s="53"/>
      <c r="B338" s="200"/>
      <c r="C338" s="129"/>
      <c r="D338" s="53"/>
      <c r="E338" s="202"/>
      <c r="F338" s="286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4.25" customHeight="1">
      <c r="A339" s="53"/>
      <c r="B339" s="200"/>
      <c r="C339" s="129"/>
      <c r="D339" s="53"/>
      <c r="E339" s="202"/>
      <c r="F339" s="286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4.25" customHeight="1">
      <c r="A340" s="53"/>
      <c r="B340" s="200"/>
      <c r="C340" s="129"/>
      <c r="D340" s="53"/>
      <c r="E340" s="202"/>
      <c r="F340" s="286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4.25" customHeight="1">
      <c r="A341" s="53"/>
      <c r="B341" s="200"/>
      <c r="C341" s="129"/>
      <c r="D341" s="53"/>
      <c r="E341" s="202"/>
      <c r="F341" s="286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4.25" customHeight="1">
      <c r="A342" s="53"/>
      <c r="B342" s="200"/>
      <c r="C342" s="129"/>
      <c r="D342" s="53"/>
      <c r="E342" s="202"/>
      <c r="F342" s="286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4.25" customHeight="1">
      <c r="A343" s="53"/>
      <c r="B343" s="200"/>
      <c r="C343" s="129"/>
      <c r="D343" s="53"/>
      <c r="E343" s="202"/>
      <c r="F343" s="286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4.25" customHeight="1">
      <c r="A344" s="53"/>
      <c r="B344" s="200"/>
      <c r="C344" s="129"/>
      <c r="D344" s="53"/>
      <c r="E344" s="202"/>
      <c r="F344" s="286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4.25" customHeight="1">
      <c r="A345" s="53"/>
      <c r="B345" s="200"/>
      <c r="C345" s="129"/>
      <c r="D345" s="53"/>
      <c r="E345" s="202"/>
      <c r="F345" s="286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4.25" customHeight="1">
      <c r="A346" s="53"/>
      <c r="B346" s="200"/>
      <c r="C346" s="129"/>
      <c r="D346" s="53"/>
      <c r="E346" s="202"/>
      <c r="F346" s="286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4.25" customHeight="1">
      <c r="A347" s="53"/>
      <c r="B347" s="200"/>
      <c r="C347" s="129"/>
      <c r="D347" s="53"/>
      <c r="E347" s="202"/>
      <c r="F347" s="286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4.25" customHeight="1">
      <c r="A348" s="53"/>
      <c r="B348" s="200"/>
      <c r="C348" s="129"/>
      <c r="D348" s="53"/>
      <c r="E348" s="202"/>
      <c r="F348" s="286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4.25" customHeight="1">
      <c r="A349" s="53"/>
      <c r="B349" s="200"/>
      <c r="C349" s="129"/>
      <c r="D349" s="53"/>
      <c r="E349" s="202"/>
      <c r="F349" s="286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4.25" customHeight="1">
      <c r="A350" s="53"/>
      <c r="B350" s="200"/>
      <c r="C350" s="129"/>
      <c r="D350" s="53"/>
      <c r="E350" s="202"/>
      <c r="F350" s="286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4.25" customHeight="1">
      <c r="A351" s="53"/>
      <c r="B351" s="200"/>
      <c r="C351" s="129"/>
      <c r="D351" s="53"/>
      <c r="E351" s="202"/>
      <c r="F351" s="286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4.25" customHeight="1">
      <c r="A352" s="53"/>
      <c r="B352" s="200"/>
      <c r="C352" s="129"/>
      <c r="D352" s="53"/>
      <c r="E352" s="202"/>
      <c r="F352" s="286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4.25" customHeight="1">
      <c r="A353" s="53"/>
      <c r="B353" s="200"/>
      <c r="C353" s="129"/>
      <c r="D353" s="53"/>
      <c r="E353" s="202"/>
      <c r="F353" s="286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4.25" customHeight="1">
      <c r="A354" s="53"/>
      <c r="B354" s="200"/>
      <c r="C354" s="129"/>
      <c r="D354" s="53"/>
      <c r="E354" s="202"/>
      <c r="F354" s="286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4.25" customHeight="1">
      <c r="A355" s="53"/>
      <c r="B355" s="200"/>
      <c r="C355" s="129"/>
      <c r="D355" s="53"/>
      <c r="E355" s="202"/>
      <c r="F355" s="286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4.25" customHeight="1">
      <c r="A356" s="53"/>
      <c r="B356" s="200"/>
      <c r="C356" s="129"/>
      <c r="D356" s="53"/>
      <c r="E356" s="202"/>
      <c r="F356" s="286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4.25" customHeight="1">
      <c r="A357" s="53"/>
      <c r="B357" s="200"/>
      <c r="C357" s="129"/>
      <c r="D357" s="53"/>
      <c r="E357" s="202"/>
      <c r="F357" s="286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4.25" customHeight="1">
      <c r="A358" s="53"/>
      <c r="B358" s="200"/>
      <c r="C358" s="129"/>
      <c r="D358" s="53"/>
      <c r="E358" s="202"/>
      <c r="F358" s="286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4.25" customHeight="1">
      <c r="A359" s="53"/>
      <c r="B359" s="200"/>
      <c r="C359" s="129"/>
      <c r="D359" s="53"/>
      <c r="E359" s="202"/>
      <c r="F359" s="286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4.25" customHeight="1">
      <c r="A360" s="53"/>
      <c r="B360" s="200"/>
      <c r="C360" s="129"/>
      <c r="D360" s="53"/>
      <c r="E360" s="202"/>
      <c r="F360" s="286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4.25" customHeight="1">
      <c r="A361" s="53"/>
      <c r="B361" s="200"/>
      <c r="C361" s="129"/>
      <c r="D361" s="53"/>
      <c r="E361" s="202"/>
      <c r="F361" s="286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4.25" customHeight="1">
      <c r="A362" s="53"/>
      <c r="B362" s="200"/>
      <c r="C362" s="129"/>
      <c r="D362" s="53"/>
      <c r="E362" s="202"/>
      <c r="F362" s="286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4.25" customHeight="1">
      <c r="A363" s="53"/>
      <c r="B363" s="200"/>
      <c r="C363" s="129"/>
      <c r="D363" s="53"/>
      <c r="E363" s="202"/>
      <c r="F363" s="286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4.25" customHeight="1">
      <c r="A364" s="53"/>
      <c r="B364" s="200"/>
      <c r="C364" s="129"/>
      <c r="D364" s="53"/>
      <c r="E364" s="202"/>
      <c r="F364" s="286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4.25" customHeight="1">
      <c r="A365" s="53"/>
      <c r="B365" s="200"/>
      <c r="C365" s="129"/>
      <c r="D365" s="53"/>
      <c r="E365" s="202"/>
      <c r="F365" s="286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4.25" customHeight="1">
      <c r="A366" s="53"/>
      <c r="B366" s="200"/>
      <c r="C366" s="129"/>
      <c r="D366" s="53"/>
      <c r="E366" s="202"/>
      <c r="F366" s="286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4.25" customHeight="1">
      <c r="A367" s="53"/>
      <c r="B367" s="200"/>
      <c r="C367" s="129"/>
      <c r="D367" s="53"/>
      <c r="E367" s="202"/>
      <c r="F367" s="286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4.25" customHeight="1">
      <c r="A368" s="53"/>
      <c r="B368" s="200"/>
      <c r="C368" s="129"/>
      <c r="D368" s="53"/>
      <c r="E368" s="202"/>
      <c r="F368" s="286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4.25" customHeight="1">
      <c r="A369" s="53"/>
      <c r="B369" s="200"/>
      <c r="C369" s="129"/>
      <c r="D369" s="53"/>
      <c r="E369" s="202"/>
      <c r="F369" s="286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4.25" customHeight="1">
      <c r="A370" s="53"/>
      <c r="B370" s="200"/>
      <c r="C370" s="129"/>
      <c r="D370" s="53"/>
      <c r="E370" s="202"/>
      <c r="F370" s="286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4.25" customHeight="1">
      <c r="A371" s="53"/>
      <c r="B371" s="200"/>
      <c r="C371" s="129"/>
      <c r="D371" s="53"/>
      <c r="E371" s="202"/>
      <c r="F371" s="286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4.25" customHeight="1">
      <c r="A372" s="53"/>
      <c r="B372" s="200"/>
      <c r="C372" s="129"/>
      <c r="D372" s="53"/>
      <c r="E372" s="202"/>
      <c r="F372" s="286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4.25" customHeight="1">
      <c r="A373" s="53"/>
      <c r="B373" s="200"/>
      <c r="C373" s="129"/>
      <c r="D373" s="53"/>
      <c r="E373" s="202"/>
      <c r="F373" s="286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4.25" customHeight="1">
      <c r="A374" s="53"/>
      <c r="B374" s="200"/>
      <c r="C374" s="129"/>
      <c r="D374" s="53"/>
      <c r="E374" s="202"/>
      <c r="F374" s="286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4.25" customHeight="1">
      <c r="A375" s="53"/>
      <c r="B375" s="200"/>
      <c r="C375" s="129"/>
      <c r="D375" s="53"/>
      <c r="E375" s="202"/>
      <c r="F375" s="286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4.25" customHeight="1">
      <c r="A376" s="53"/>
      <c r="B376" s="200"/>
      <c r="C376" s="129"/>
      <c r="D376" s="53"/>
      <c r="E376" s="202"/>
      <c r="F376" s="286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4.25" customHeight="1">
      <c r="A377" s="53"/>
      <c r="B377" s="200"/>
      <c r="C377" s="129"/>
      <c r="D377" s="53"/>
      <c r="E377" s="202"/>
      <c r="F377" s="286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4.25" customHeight="1">
      <c r="A378" s="53"/>
      <c r="B378" s="200"/>
      <c r="C378" s="129"/>
      <c r="D378" s="53"/>
      <c r="E378" s="202"/>
      <c r="F378" s="286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4.25" customHeight="1">
      <c r="A379" s="53"/>
      <c r="B379" s="200"/>
      <c r="C379" s="129"/>
      <c r="D379" s="53"/>
      <c r="E379" s="202"/>
      <c r="F379" s="286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4.25" customHeight="1">
      <c r="A380" s="53"/>
      <c r="B380" s="200"/>
      <c r="C380" s="129"/>
      <c r="D380" s="53"/>
      <c r="E380" s="202"/>
      <c r="F380" s="286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4.25" customHeight="1">
      <c r="A381" s="53"/>
      <c r="B381" s="200"/>
      <c r="C381" s="129"/>
      <c r="D381" s="53"/>
      <c r="E381" s="202"/>
      <c r="F381" s="286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4.25" customHeight="1">
      <c r="A382" s="53"/>
      <c r="B382" s="200"/>
      <c r="C382" s="129"/>
      <c r="D382" s="53"/>
      <c r="E382" s="202"/>
      <c r="F382" s="286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4.25" customHeight="1">
      <c r="A383" s="53"/>
      <c r="B383" s="200"/>
      <c r="C383" s="129"/>
      <c r="D383" s="53"/>
      <c r="E383" s="202"/>
      <c r="F383" s="286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4.25" customHeight="1">
      <c r="A384" s="53"/>
      <c r="B384" s="200"/>
      <c r="C384" s="129"/>
      <c r="D384" s="53"/>
      <c r="E384" s="202"/>
      <c r="F384" s="286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4.25" customHeight="1">
      <c r="A385" s="53"/>
      <c r="B385" s="200"/>
      <c r="C385" s="129"/>
      <c r="D385" s="53"/>
      <c r="E385" s="202"/>
      <c r="F385" s="286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4.25" customHeight="1">
      <c r="A386" s="53"/>
      <c r="B386" s="200"/>
      <c r="C386" s="129"/>
      <c r="D386" s="53"/>
      <c r="E386" s="202"/>
      <c r="F386" s="286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4.25" customHeight="1">
      <c r="A387" s="53"/>
      <c r="B387" s="200"/>
      <c r="C387" s="129"/>
      <c r="D387" s="53"/>
      <c r="E387" s="202"/>
      <c r="F387" s="286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4.25" customHeight="1">
      <c r="A388" s="53"/>
      <c r="B388" s="200"/>
      <c r="C388" s="129"/>
      <c r="D388" s="53"/>
      <c r="E388" s="202"/>
      <c r="F388" s="286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4.25" customHeight="1">
      <c r="A389" s="53"/>
      <c r="B389" s="200"/>
      <c r="C389" s="129"/>
      <c r="D389" s="53"/>
      <c r="E389" s="202"/>
      <c r="F389" s="286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4.25" customHeight="1">
      <c r="A390" s="53"/>
      <c r="B390" s="200"/>
      <c r="C390" s="129"/>
      <c r="D390" s="53"/>
      <c r="E390" s="202"/>
      <c r="F390" s="286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4.25" customHeight="1">
      <c r="A391" s="53"/>
      <c r="B391" s="200"/>
      <c r="C391" s="129"/>
      <c r="D391" s="53"/>
      <c r="E391" s="202"/>
      <c r="F391" s="286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4.25" customHeight="1">
      <c r="A392" s="53"/>
      <c r="B392" s="200"/>
      <c r="C392" s="129"/>
      <c r="D392" s="53"/>
      <c r="E392" s="202"/>
      <c r="F392" s="286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4.25" customHeight="1">
      <c r="A393" s="53"/>
      <c r="B393" s="200"/>
      <c r="C393" s="129"/>
      <c r="D393" s="53"/>
      <c r="E393" s="202"/>
      <c r="F393" s="286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4.25" customHeight="1">
      <c r="A394" s="53"/>
      <c r="B394" s="200"/>
      <c r="C394" s="129"/>
      <c r="D394" s="53"/>
      <c r="E394" s="202"/>
      <c r="F394" s="286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4.25" customHeight="1">
      <c r="A395" s="53"/>
      <c r="B395" s="200"/>
      <c r="C395" s="129"/>
      <c r="D395" s="53"/>
      <c r="E395" s="202"/>
      <c r="F395" s="286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4.25" customHeight="1">
      <c r="A396" s="53"/>
      <c r="B396" s="200"/>
      <c r="C396" s="129"/>
      <c r="D396" s="53"/>
      <c r="E396" s="202"/>
      <c r="F396" s="286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4.25" customHeight="1">
      <c r="A397" s="53"/>
      <c r="B397" s="200"/>
      <c r="C397" s="129"/>
      <c r="D397" s="53"/>
      <c r="E397" s="202"/>
      <c r="F397" s="286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4.25" customHeight="1">
      <c r="A398" s="53"/>
      <c r="B398" s="200"/>
      <c r="C398" s="129"/>
      <c r="D398" s="53"/>
      <c r="E398" s="202"/>
      <c r="F398" s="286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4.25" customHeight="1">
      <c r="A399" s="53"/>
      <c r="B399" s="200"/>
      <c r="C399" s="129"/>
      <c r="D399" s="53"/>
      <c r="E399" s="202"/>
      <c r="F399" s="286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4.25" customHeight="1">
      <c r="A400" s="53"/>
      <c r="B400" s="200"/>
      <c r="C400" s="129"/>
      <c r="D400" s="53"/>
      <c r="E400" s="202"/>
      <c r="F400" s="286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4.25" customHeight="1">
      <c r="A401" s="53"/>
      <c r="B401" s="200"/>
      <c r="C401" s="129"/>
      <c r="D401" s="53"/>
      <c r="E401" s="202"/>
      <c r="F401" s="286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4.25" customHeight="1">
      <c r="A402" s="53"/>
      <c r="B402" s="200"/>
      <c r="C402" s="129"/>
      <c r="D402" s="53"/>
      <c r="E402" s="202"/>
      <c r="F402" s="286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4.25" customHeight="1">
      <c r="A403" s="53"/>
      <c r="B403" s="200"/>
      <c r="C403" s="129"/>
      <c r="D403" s="53"/>
      <c r="E403" s="202"/>
      <c r="F403" s="286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4.25" customHeight="1">
      <c r="A404" s="53"/>
      <c r="B404" s="200"/>
      <c r="C404" s="129"/>
      <c r="D404" s="53"/>
      <c r="E404" s="202"/>
      <c r="F404" s="286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4.25" customHeight="1">
      <c r="A405" s="53"/>
      <c r="B405" s="200"/>
      <c r="C405" s="129"/>
      <c r="D405" s="53"/>
      <c r="E405" s="202"/>
      <c r="F405" s="286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4.25" customHeight="1">
      <c r="A406" s="53"/>
      <c r="B406" s="200"/>
      <c r="C406" s="129"/>
      <c r="D406" s="53"/>
      <c r="E406" s="202"/>
      <c r="F406" s="286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4.25" customHeight="1">
      <c r="A407" s="53"/>
      <c r="B407" s="200"/>
      <c r="C407" s="129"/>
      <c r="D407" s="53"/>
      <c r="E407" s="202"/>
      <c r="F407" s="286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4.25" customHeight="1">
      <c r="A408" s="53"/>
      <c r="B408" s="200"/>
      <c r="C408" s="129"/>
      <c r="D408" s="53"/>
      <c r="E408" s="202"/>
      <c r="F408" s="286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4.25" customHeight="1">
      <c r="A409" s="53"/>
      <c r="B409" s="200"/>
      <c r="C409" s="129"/>
      <c r="D409" s="53"/>
      <c r="E409" s="202"/>
      <c r="F409" s="286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4.25" customHeight="1">
      <c r="A410" s="53"/>
      <c r="B410" s="200"/>
      <c r="C410" s="129"/>
      <c r="D410" s="53"/>
      <c r="E410" s="202"/>
      <c r="F410" s="286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4.25" customHeight="1">
      <c r="A411" s="53"/>
      <c r="B411" s="200"/>
      <c r="C411" s="129"/>
      <c r="D411" s="53"/>
      <c r="E411" s="202"/>
      <c r="F411" s="286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4.25" customHeight="1">
      <c r="A412" s="53"/>
      <c r="B412" s="200"/>
      <c r="C412" s="129"/>
      <c r="D412" s="53"/>
      <c r="E412" s="202"/>
      <c r="F412" s="286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4.25" customHeight="1">
      <c r="A413" s="53"/>
      <c r="B413" s="200"/>
      <c r="C413" s="129"/>
      <c r="D413" s="53"/>
      <c r="E413" s="202"/>
      <c r="F413" s="286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4.25" customHeight="1">
      <c r="A414" s="53"/>
      <c r="B414" s="200"/>
      <c r="C414" s="129"/>
      <c r="D414" s="53"/>
      <c r="E414" s="202"/>
      <c r="F414" s="286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4.25" customHeight="1">
      <c r="A415" s="53"/>
      <c r="B415" s="200"/>
      <c r="C415" s="129"/>
      <c r="D415" s="53"/>
      <c r="E415" s="202"/>
      <c r="F415" s="286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4.25" customHeight="1">
      <c r="A416" s="53"/>
      <c r="B416" s="200"/>
      <c r="C416" s="129"/>
      <c r="D416" s="53"/>
      <c r="E416" s="202"/>
      <c r="F416" s="286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4.25" customHeight="1">
      <c r="A417" s="53"/>
      <c r="B417" s="200"/>
      <c r="C417" s="129"/>
      <c r="D417" s="53"/>
      <c r="E417" s="202"/>
      <c r="F417" s="286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4.25" customHeight="1">
      <c r="A418" s="53"/>
      <c r="B418" s="200"/>
      <c r="C418" s="129"/>
      <c r="D418" s="53"/>
      <c r="E418" s="202"/>
      <c r="F418" s="286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4.25" customHeight="1">
      <c r="A419" s="53"/>
      <c r="B419" s="200"/>
      <c r="C419" s="129"/>
      <c r="D419" s="53"/>
      <c r="E419" s="202"/>
      <c r="F419" s="286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4.25" customHeight="1">
      <c r="A420" s="53"/>
      <c r="B420" s="200"/>
      <c r="C420" s="129"/>
      <c r="D420" s="53"/>
      <c r="E420" s="202"/>
      <c r="F420" s="286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4.25" customHeight="1">
      <c r="A421" s="53"/>
      <c r="B421" s="200"/>
      <c r="C421" s="129"/>
      <c r="D421" s="53"/>
      <c r="E421" s="202"/>
      <c r="F421" s="286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4.25" customHeight="1">
      <c r="A422" s="53"/>
      <c r="B422" s="200"/>
      <c r="C422" s="129"/>
      <c r="D422" s="53"/>
      <c r="E422" s="202"/>
      <c r="F422" s="286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4.25" customHeight="1">
      <c r="A423" s="53"/>
      <c r="B423" s="200"/>
      <c r="C423" s="129"/>
      <c r="D423" s="53"/>
      <c r="E423" s="202"/>
      <c r="F423" s="286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4.25" customHeight="1">
      <c r="A424" s="53"/>
      <c r="B424" s="200"/>
      <c r="C424" s="129"/>
      <c r="D424" s="53"/>
      <c r="E424" s="202"/>
      <c r="F424" s="286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4.25" customHeight="1">
      <c r="A425" s="53"/>
      <c r="B425" s="200"/>
      <c r="C425" s="129"/>
      <c r="D425" s="53"/>
      <c r="E425" s="202"/>
      <c r="F425" s="286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4.25" customHeight="1">
      <c r="A426" s="53"/>
      <c r="B426" s="200"/>
      <c r="C426" s="129"/>
      <c r="D426" s="53"/>
      <c r="E426" s="202"/>
      <c r="F426" s="286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4.25" customHeight="1">
      <c r="A427" s="53"/>
      <c r="B427" s="200"/>
      <c r="C427" s="129"/>
      <c r="D427" s="53"/>
      <c r="E427" s="202"/>
      <c r="F427" s="286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4.25" customHeight="1">
      <c r="A428" s="53"/>
      <c r="B428" s="200"/>
      <c r="C428" s="129"/>
      <c r="D428" s="53"/>
      <c r="E428" s="202"/>
      <c r="F428" s="286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4.25" customHeight="1">
      <c r="A429" s="53"/>
      <c r="B429" s="200"/>
      <c r="C429" s="129"/>
      <c r="D429" s="53"/>
      <c r="E429" s="202"/>
      <c r="F429" s="286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4.25" customHeight="1">
      <c r="A430" s="53"/>
      <c r="B430" s="200"/>
      <c r="C430" s="129"/>
      <c r="D430" s="53"/>
      <c r="E430" s="202"/>
      <c r="F430" s="286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4.25" customHeight="1">
      <c r="A431" s="53"/>
      <c r="B431" s="200"/>
      <c r="C431" s="129"/>
      <c r="D431" s="53"/>
      <c r="E431" s="202"/>
      <c r="F431" s="286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4.25" customHeight="1">
      <c r="A432" s="53"/>
      <c r="B432" s="200"/>
      <c r="C432" s="129"/>
      <c r="D432" s="53"/>
      <c r="E432" s="202"/>
      <c r="F432" s="286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4.25" customHeight="1">
      <c r="A433" s="53"/>
      <c r="B433" s="200"/>
      <c r="C433" s="129"/>
      <c r="D433" s="53"/>
      <c r="E433" s="202"/>
      <c r="F433" s="286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4.25" customHeight="1">
      <c r="A434" s="53"/>
      <c r="B434" s="200"/>
      <c r="C434" s="129"/>
      <c r="D434" s="53"/>
      <c r="E434" s="202"/>
      <c r="F434" s="286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4.25" customHeight="1">
      <c r="A435" s="53"/>
      <c r="B435" s="200"/>
      <c r="C435" s="129"/>
      <c r="D435" s="53"/>
      <c r="E435" s="202"/>
      <c r="F435" s="286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4.25" customHeight="1">
      <c r="A436" s="53"/>
      <c r="B436" s="200"/>
      <c r="C436" s="129"/>
      <c r="D436" s="53"/>
      <c r="E436" s="202"/>
      <c r="F436" s="286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4.25" customHeight="1">
      <c r="A437" s="53"/>
      <c r="B437" s="200"/>
      <c r="C437" s="129"/>
      <c r="D437" s="53"/>
      <c r="E437" s="202"/>
      <c r="F437" s="286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4.25" customHeight="1">
      <c r="A438" s="53"/>
      <c r="B438" s="200"/>
      <c r="C438" s="129"/>
      <c r="D438" s="53"/>
      <c r="E438" s="202"/>
      <c r="F438" s="286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4.25" customHeight="1">
      <c r="A439" s="53"/>
      <c r="B439" s="200"/>
      <c r="C439" s="129"/>
      <c r="D439" s="53"/>
      <c r="E439" s="202"/>
      <c r="F439" s="286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4.25" customHeight="1">
      <c r="A440" s="53"/>
      <c r="B440" s="200"/>
      <c r="C440" s="129"/>
      <c r="D440" s="53"/>
      <c r="E440" s="202"/>
      <c r="F440" s="286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4.25" customHeight="1">
      <c r="A441" s="53"/>
      <c r="B441" s="200"/>
      <c r="C441" s="129"/>
      <c r="D441" s="53"/>
      <c r="E441" s="202"/>
      <c r="F441" s="286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4.25" customHeight="1">
      <c r="A442" s="53"/>
      <c r="B442" s="200"/>
      <c r="C442" s="129"/>
      <c r="D442" s="53"/>
      <c r="E442" s="202"/>
      <c r="F442" s="286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4.25" customHeight="1">
      <c r="A443" s="53"/>
      <c r="B443" s="200"/>
      <c r="C443" s="129"/>
      <c r="D443" s="53"/>
      <c r="E443" s="202"/>
      <c r="F443" s="286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4.25" customHeight="1">
      <c r="A444" s="53"/>
      <c r="B444" s="200"/>
      <c r="C444" s="129"/>
      <c r="D444" s="53"/>
      <c r="E444" s="202"/>
      <c r="F444" s="286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4.25" customHeight="1">
      <c r="A445" s="53"/>
      <c r="B445" s="200"/>
      <c r="C445" s="129"/>
      <c r="D445" s="53"/>
      <c r="E445" s="202"/>
      <c r="F445" s="286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4.25" customHeight="1">
      <c r="A446" s="53"/>
      <c r="B446" s="200"/>
      <c r="C446" s="129"/>
      <c r="D446" s="53"/>
      <c r="E446" s="202"/>
      <c r="F446" s="286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4.25" customHeight="1">
      <c r="A447" s="53"/>
      <c r="B447" s="200"/>
      <c r="C447" s="129"/>
      <c r="D447" s="53"/>
      <c r="E447" s="202"/>
      <c r="F447" s="286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4.25" customHeight="1">
      <c r="A448" s="53"/>
      <c r="B448" s="200"/>
      <c r="C448" s="129"/>
      <c r="D448" s="53"/>
      <c r="E448" s="202"/>
      <c r="F448" s="286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4.25" customHeight="1">
      <c r="A449" s="53"/>
      <c r="B449" s="200"/>
      <c r="C449" s="129"/>
      <c r="D449" s="53"/>
      <c r="E449" s="202"/>
      <c r="F449" s="286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4.25" customHeight="1">
      <c r="A450" s="53"/>
      <c r="B450" s="200"/>
      <c r="C450" s="129"/>
      <c r="D450" s="53"/>
      <c r="E450" s="202"/>
      <c r="F450" s="286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4.25" customHeight="1">
      <c r="A451" s="53"/>
      <c r="B451" s="200"/>
      <c r="C451" s="129"/>
      <c r="D451" s="53"/>
      <c r="E451" s="202"/>
      <c r="F451" s="286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4.25" customHeight="1">
      <c r="A452" s="53"/>
      <c r="B452" s="200"/>
      <c r="C452" s="129"/>
      <c r="D452" s="53"/>
      <c r="E452" s="202"/>
      <c r="F452" s="286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4.25" customHeight="1">
      <c r="A453" s="53"/>
      <c r="B453" s="200"/>
      <c r="C453" s="129"/>
      <c r="D453" s="53"/>
      <c r="E453" s="202"/>
      <c r="F453" s="286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4.25" customHeight="1">
      <c r="A454" s="53"/>
      <c r="B454" s="200"/>
      <c r="C454" s="129"/>
      <c r="D454" s="53"/>
      <c r="E454" s="202"/>
      <c r="F454" s="286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4.25" customHeight="1">
      <c r="A455" s="53"/>
      <c r="B455" s="200"/>
      <c r="C455" s="129"/>
      <c r="D455" s="53"/>
      <c r="E455" s="202"/>
      <c r="F455" s="286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4.25" customHeight="1">
      <c r="A456" s="53"/>
      <c r="B456" s="200"/>
      <c r="C456" s="129"/>
      <c r="D456" s="53"/>
      <c r="E456" s="202"/>
      <c r="F456" s="286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4.25" customHeight="1">
      <c r="A457" s="53"/>
      <c r="B457" s="200"/>
      <c r="C457" s="129"/>
      <c r="D457" s="53"/>
      <c r="E457" s="202"/>
      <c r="F457" s="286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4.25" customHeight="1">
      <c r="A458" s="53"/>
      <c r="B458" s="200"/>
      <c r="C458" s="129"/>
      <c r="D458" s="53"/>
      <c r="E458" s="202"/>
      <c r="F458" s="286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4.25" customHeight="1">
      <c r="A459" s="53"/>
      <c r="B459" s="200"/>
      <c r="C459" s="129"/>
      <c r="D459" s="53"/>
      <c r="E459" s="202"/>
      <c r="F459" s="286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4.25" customHeight="1">
      <c r="A460" s="53"/>
      <c r="B460" s="200"/>
      <c r="C460" s="129"/>
      <c r="D460" s="53"/>
      <c r="E460" s="202"/>
      <c r="F460" s="286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4.25" customHeight="1">
      <c r="A461" s="53"/>
      <c r="B461" s="200"/>
      <c r="C461" s="129"/>
      <c r="D461" s="53"/>
      <c r="E461" s="202"/>
      <c r="F461" s="286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4.25" customHeight="1">
      <c r="A462" s="53"/>
      <c r="B462" s="200"/>
      <c r="C462" s="129"/>
      <c r="D462" s="53"/>
      <c r="E462" s="202"/>
      <c r="F462" s="286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4.25" customHeight="1">
      <c r="A463" s="53"/>
      <c r="B463" s="200"/>
      <c r="C463" s="129"/>
      <c r="D463" s="53"/>
      <c r="E463" s="202"/>
      <c r="F463" s="286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4.25" customHeight="1">
      <c r="A464" s="53"/>
      <c r="B464" s="200"/>
      <c r="C464" s="129"/>
      <c r="D464" s="53"/>
      <c r="E464" s="202"/>
      <c r="F464" s="286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4.25" customHeight="1">
      <c r="A465" s="53"/>
      <c r="B465" s="200"/>
      <c r="C465" s="129"/>
      <c r="D465" s="53"/>
      <c r="E465" s="202"/>
      <c r="F465" s="286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4.25" customHeight="1">
      <c r="A466" s="53"/>
      <c r="B466" s="200"/>
      <c r="C466" s="129"/>
      <c r="D466" s="53"/>
      <c r="E466" s="202"/>
      <c r="F466" s="286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4.25" customHeight="1">
      <c r="A467" s="53"/>
      <c r="B467" s="200"/>
      <c r="C467" s="129"/>
      <c r="D467" s="53"/>
      <c r="E467" s="202"/>
      <c r="F467" s="286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4.25" customHeight="1">
      <c r="A468" s="53"/>
      <c r="B468" s="200"/>
      <c r="C468" s="129"/>
      <c r="D468" s="53"/>
      <c r="E468" s="202"/>
      <c r="F468" s="286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4.25" customHeight="1">
      <c r="A469" s="53"/>
      <c r="B469" s="200"/>
      <c r="C469" s="129"/>
      <c r="D469" s="53"/>
      <c r="E469" s="202"/>
      <c r="F469" s="286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4.25" customHeight="1">
      <c r="A470" s="53"/>
      <c r="B470" s="200"/>
      <c r="C470" s="129"/>
      <c r="D470" s="53"/>
      <c r="E470" s="202"/>
      <c r="F470" s="286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4.25" customHeight="1">
      <c r="A471" s="53"/>
      <c r="B471" s="200"/>
      <c r="C471" s="129"/>
      <c r="D471" s="53"/>
      <c r="E471" s="202"/>
      <c r="F471" s="286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4.25" customHeight="1">
      <c r="A472" s="53"/>
      <c r="B472" s="200"/>
      <c r="C472" s="129"/>
      <c r="D472" s="53"/>
      <c r="E472" s="202"/>
      <c r="F472" s="286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4.25" customHeight="1">
      <c r="A473" s="53"/>
      <c r="B473" s="200"/>
      <c r="C473" s="129"/>
      <c r="D473" s="53"/>
      <c r="E473" s="202"/>
      <c r="F473" s="286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4.25" customHeight="1">
      <c r="A474" s="53"/>
      <c r="B474" s="200"/>
      <c r="C474" s="129"/>
      <c r="D474" s="53"/>
      <c r="E474" s="202"/>
      <c r="F474" s="286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4.25" customHeight="1">
      <c r="A475" s="53"/>
      <c r="B475" s="200"/>
      <c r="C475" s="129"/>
      <c r="D475" s="53"/>
      <c r="E475" s="202"/>
      <c r="F475" s="286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4.25" customHeight="1">
      <c r="A476" s="53"/>
      <c r="B476" s="200"/>
      <c r="C476" s="129"/>
      <c r="D476" s="53"/>
      <c r="E476" s="202"/>
      <c r="F476" s="286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4.25" customHeight="1">
      <c r="A477" s="53"/>
      <c r="B477" s="200"/>
      <c r="C477" s="129"/>
      <c r="D477" s="53"/>
      <c r="E477" s="202"/>
      <c r="F477" s="286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4.25" customHeight="1">
      <c r="A478" s="53"/>
      <c r="B478" s="200"/>
      <c r="C478" s="129"/>
      <c r="D478" s="53"/>
      <c r="E478" s="202"/>
      <c r="F478" s="286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4.25" customHeight="1">
      <c r="A479" s="53"/>
      <c r="B479" s="200"/>
      <c r="C479" s="129"/>
      <c r="D479" s="53"/>
      <c r="E479" s="202"/>
      <c r="F479" s="286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4.25" customHeight="1">
      <c r="A480" s="53"/>
      <c r="B480" s="200"/>
      <c r="C480" s="129"/>
      <c r="D480" s="53"/>
      <c r="E480" s="202"/>
      <c r="F480" s="286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4.25" customHeight="1">
      <c r="A481" s="53"/>
      <c r="B481" s="200"/>
      <c r="C481" s="129"/>
      <c r="D481" s="53"/>
      <c r="E481" s="202"/>
      <c r="F481" s="286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4.25" customHeight="1">
      <c r="A482" s="53"/>
      <c r="B482" s="200"/>
      <c r="C482" s="129"/>
      <c r="D482" s="53"/>
      <c r="E482" s="202"/>
      <c r="F482" s="286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4.25" customHeight="1">
      <c r="A483" s="53"/>
      <c r="B483" s="200"/>
      <c r="C483" s="129"/>
      <c r="D483" s="53"/>
      <c r="E483" s="202"/>
      <c r="F483" s="286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4.25" customHeight="1">
      <c r="A484" s="53"/>
      <c r="B484" s="200"/>
      <c r="C484" s="129"/>
      <c r="D484" s="53"/>
      <c r="E484" s="202"/>
      <c r="F484" s="286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4.25" customHeight="1">
      <c r="A485" s="53"/>
      <c r="B485" s="200"/>
      <c r="C485" s="129"/>
      <c r="D485" s="53"/>
      <c r="E485" s="202"/>
      <c r="F485" s="286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4.25" customHeight="1">
      <c r="A486" s="53"/>
      <c r="B486" s="200"/>
      <c r="C486" s="129"/>
      <c r="D486" s="53"/>
      <c r="E486" s="202"/>
      <c r="F486" s="286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4.25" customHeight="1">
      <c r="A487" s="53"/>
      <c r="B487" s="200"/>
      <c r="C487" s="129"/>
      <c r="D487" s="53"/>
      <c r="E487" s="202"/>
      <c r="F487" s="286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4.25" customHeight="1">
      <c r="A488" s="53"/>
      <c r="B488" s="200"/>
      <c r="C488" s="129"/>
      <c r="D488" s="53"/>
      <c r="E488" s="202"/>
      <c r="F488" s="286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4.25" customHeight="1">
      <c r="A489" s="53"/>
      <c r="B489" s="200"/>
      <c r="C489" s="129"/>
      <c r="D489" s="53"/>
      <c r="E489" s="202"/>
      <c r="F489" s="286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4.25" customHeight="1">
      <c r="A490" s="53"/>
      <c r="B490" s="200"/>
      <c r="C490" s="129"/>
      <c r="D490" s="53"/>
      <c r="E490" s="202"/>
      <c r="F490" s="286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4.25" customHeight="1">
      <c r="A491" s="53"/>
      <c r="B491" s="200"/>
      <c r="C491" s="129"/>
      <c r="D491" s="53"/>
      <c r="E491" s="202"/>
      <c r="F491" s="286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4.25" customHeight="1">
      <c r="A492" s="53"/>
      <c r="B492" s="200"/>
      <c r="C492" s="129"/>
      <c r="D492" s="53"/>
      <c r="E492" s="202"/>
      <c r="F492" s="286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4.25" customHeight="1">
      <c r="A493" s="53"/>
      <c r="B493" s="200"/>
      <c r="C493" s="129"/>
      <c r="D493" s="53"/>
      <c r="E493" s="202"/>
      <c r="F493" s="286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4.25" customHeight="1">
      <c r="A494" s="53"/>
      <c r="B494" s="200"/>
      <c r="C494" s="129"/>
      <c r="D494" s="53"/>
      <c r="E494" s="202"/>
      <c r="F494" s="286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4.25" customHeight="1">
      <c r="A495" s="53"/>
      <c r="B495" s="200"/>
      <c r="C495" s="129"/>
      <c r="D495" s="53"/>
      <c r="E495" s="202"/>
      <c r="F495" s="286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4.25" customHeight="1">
      <c r="A496" s="53"/>
      <c r="B496" s="200"/>
      <c r="C496" s="129"/>
      <c r="D496" s="53"/>
      <c r="E496" s="202"/>
      <c r="F496" s="286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4.25" customHeight="1">
      <c r="A497" s="53"/>
      <c r="B497" s="200"/>
      <c r="C497" s="129"/>
      <c r="D497" s="53"/>
      <c r="E497" s="202"/>
      <c r="F497" s="286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4.25" customHeight="1">
      <c r="A498" s="53"/>
      <c r="B498" s="200"/>
      <c r="C498" s="129"/>
      <c r="D498" s="53"/>
      <c r="E498" s="202"/>
      <c r="F498" s="286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4.25" customHeight="1">
      <c r="A499" s="53"/>
      <c r="B499" s="200"/>
      <c r="C499" s="129"/>
      <c r="D499" s="53"/>
      <c r="E499" s="202"/>
      <c r="F499" s="286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4.25" customHeight="1">
      <c r="A500" s="53"/>
      <c r="B500" s="200"/>
      <c r="C500" s="129"/>
      <c r="D500" s="53"/>
      <c r="E500" s="202"/>
      <c r="F500" s="286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4.25" customHeight="1">
      <c r="A501" s="53"/>
      <c r="B501" s="200"/>
      <c r="C501" s="129"/>
      <c r="D501" s="53"/>
      <c r="E501" s="202"/>
      <c r="F501" s="286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4.25" customHeight="1">
      <c r="A502" s="53"/>
      <c r="B502" s="200"/>
      <c r="C502" s="129"/>
      <c r="D502" s="53"/>
      <c r="E502" s="202"/>
      <c r="F502" s="286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4.25" customHeight="1">
      <c r="A503" s="53"/>
      <c r="B503" s="200"/>
      <c r="C503" s="129"/>
      <c r="D503" s="53"/>
      <c r="E503" s="202"/>
      <c r="F503" s="286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4.25" customHeight="1">
      <c r="A504" s="53"/>
      <c r="B504" s="200"/>
      <c r="C504" s="129"/>
      <c r="D504" s="53"/>
      <c r="E504" s="202"/>
      <c r="F504" s="286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4.25" customHeight="1">
      <c r="A505" s="53"/>
      <c r="B505" s="200"/>
      <c r="C505" s="129"/>
      <c r="D505" s="53"/>
      <c r="E505" s="202"/>
      <c r="F505" s="286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4.25" customHeight="1">
      <c r="A506" s="53"/>
      <c r="B506" s="200"/>
      <c r="C506" s="129"/>
      <c r="D506" s="53"/>
      <c r="E506" s="202"/>
      <c r="F506" s="286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4.25" customHeight="1">
      <c r="A507" s="53"/>
      <c r="B507" s="200"/>
      <c r="C507" s="129"/>
      <c r="D507" s="53"/>
      <c r="E507" s="202"/>
      <c r="F507" s="286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4.25" customHeight="1">
      <c r="A508" s="53"/>
      <c r="B508" s="200"/>
      <c r="C508" s="129"/>
      <c r="D508" s="53"/>
      <c r="E508" s="202"/>
      <c r="F508" s="286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4.25" customHeight="1">
      <c r="A509" s="53"/>
      <c r="B509" s="200"/>
      <c r="C509" s="129"/>
      <c r="D509" s="53"/>
      <c r="E509" s="202"/>
      <c r="F509" s="286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4.25" customHeight="1">
      <c r="A510" s="53"/>
      <c r="B510" s="200"/>
      <c r="C510" s="129"/>
      <c r="D510" s="53"/>
      <c r="E510" s="202"/>
      <c r="F510" s="286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4.25" customHeight="1">
      <c r="A511" s="53"/>
      <c r="B511" s="200"/>
      <c r="C511" s="129"/>
      <c r="D511" s="53"/>
      <c r="E511" s="202"/>
      <c r="F511" s="286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4.25" customHeight="1">
      <c r="A512" s="53"/>
      <c r="B512" s="200"/>
      <c r="C512" s="129"/>
      <c r="D512" s="53"/>
      <c r="E512" s="202"/>
      <c r="F512" s="286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4.25" customHeight="1">
      <c r="A513" s="53"/>
      <c r="B513" s="200"/>
      <c r="C513" s="129"/>
      <c r="D513" s="53"/>
      <c r="E513" s="202"/>
      <c r="F513" s="286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4.25" customHeight="1">
      <c r="A514" s="53"/>
      <c r="B514" s="200"/>
      <c r="C514" s="129"/>
      <c r="D514" s="53"/>
      <c r="E514" s="202"/>
      <c r="F514" s="286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4.25" customHeight="1">
      <c r="A515" s="53"/>
      <c r="B515" s="200"/>
      <c r="C515" s="129"/>
      <c r="D515" s="53"/>
      <c r="E515" s="202"/>
      <c r="F515" s="286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4.25" customHeight="1">
      <c r="A516" s="53"/>
      <c r="B516" s="200"/>
      <c r="C516" s="129"/>
      <c r="D516" s="53"/>
      <c r="E516" s="202"/>
      <c r="F516" s="286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4.25" customHeight="1">
      <c r="A517" s="53"/>
      <c r="B517" s="200"/>
      <c r="C517" s="129"/>
      <c r="D517" s="53"/>
      <c r="E517" s="202"/>
      <c r="F517" s="286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4.25" customHeight="1">
      <c r="A518" s="53"/>
      <c r="B518" s="200"/>
      <c r="C518" s="129"/>
      <c r="D518" s="53"/>
      <c r="E518" s="202"/>
      <c r="F518" s="286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4.25" customHeight="1">
      <c r="A519" s="53"/>
      <c r="B519" s="200"/>
      <c r="C519" s="129"/>
      <c r="D519" s="53"/>
      <c r="E519" s="202"/>
      <c r="F519" s="286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4.25" customHeight="1">
      <c r="A520" s="53"/>
      <c r="B520" s="200"/>
      <c r="C520" s="129"/>
      <c r="D520" s="53"/>
      <c r="E520" s="202"/>
      <c r="F520" s="286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4.25" customHeight="1">
      <c r="A521" s="53"/>
      <c r="B521" s="200"/>
      <c r="C521" s="129"/>
      <c r="D521" s="53"/>
      <c r="E521" s="202"/>
      <c r="F521" s="286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4.25" customHeight="1">
      <c r="A522" s="53"/>
      <c r="B522" s="200"/>
      <c r="C522" s="129"/>
      <c r="D522" s="53"/>
      <c r="E522" s="202"/>
      <c r="F522" s="286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4.25" customHeight="1">
      <c r="A523" s="53"/>
      <c r="B523" s="200"/>
      <c r="C523" s="129"/>
      <c r="D523" s="53"/>
      <c r="E523" s="202"/>
      <c r="F523" s="286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4.25" customHeight="1">
      <c r="A524" s="53"/>
      <c r="B524" s="200"/>
      <c r="C524" s="129"/>
      <c r="D524" s="53"/>
      <c r="E524" s="202"/>
      <c r="F524" s="286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4.25" customHeight="1">
      <c r="A525" s="53"/>
      <c r="B525" s="200"/>
      <c r="C525" s="129"/>
      <c r="D525" s="53"/>
      <c r="E525" s="202"/>
      <c r="F525" s="286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4.25" customHeight="1">
      <c r="A526" s="53"/>
      <c r="B526" s="200"/>
      <c r="C526" s="129"/>
      <c r="D526" s="53"/>
      <c r="E526" s="202"/>
      <c r="F526" s="286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4.25" customHeight="1">
      <c r="A527" s="53"/>
      <c r="B527" s="200"/>
      <c r="C527" s="129"/>
      <c r="D527" s="53"/>
      <c r="E527" s="202"/>
      <c r="F527" s="286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4.25" customHeight="1">
      <c r="A528" s="53"/>
      <c r="B528" s="200"/>
      <c r="C528" s="129"/>
      <c r="D528" s="53"/>
      <c r="E528" s="202"/>
      <c r="F528" s="286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4.25" customHeight="1">
      <c r="A529" s="53"/>
      <c r="B529" s="200"/>
      <c r="C529" s="129"/>
      <c r="D529" s="53"/>
      <c r="E529" s="202"/>
      <c r="F529" s="286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4.25" customHeight="1">
      <c r="A530" s="53"/>
      <c r="B530" s="200"/>
      <c r="C530" s="129"/>
      <c r="D530" s="53"/>
      <c r="E530" s="202"/>
      <c r="F530" s="286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4.25" customHeight="1">
      <c r="A531" s="53"/>
      <c r="B531" s="200"/>
      <c r="C531" s="129"/>
      <c r="D531" s="53"/>
      <c r="E531" s="202"/>
      <c r="F531" s="286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4.25" customHeight="1">
      <c r="A532" s="53"/>
      <c r="B532" s="200"/>
      <c r="C532" s="129"/>
      <c r="D532" s="53"/>
      <c r="E532" s="202"/>
      <c r="F532" s="286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4.25" customHeight="1">
      <c r="A533" s="53"/>
      <c r="B533" s="200"/>
      <c r="C533" s="129"/>
      <c r="D533" s="53"/>
      <c r="E533" s="202"/>
      <c r="F533" s="286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4.25" customHeight="1">
      <c r="A534" s="53"/>
      <c r="B534" s="200"/>
      <c r="C534" s="129"/>
      <c r="D534" s="53"/>
      <c r="E534" s="202"/>
      <c r="F534" s="286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4.25" customHeight="1">
      <c r="A535" s="53"/>
      <c r="B535" s="200"/>
      <c r="C535" s="129"/>
      <c r="D535" s="53"/>
      <c r="E535" s="202"/>
      <c r="F535" s="286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4.25" customHeight="1">
      <c r="A536" s="53"/>
      <c r="B536" s="200"/>
      <c r="C536" s="129"/>
      <c r="D536" s="53"/>
      <c r="E536" s="202"/>
      <c r="F536" s="286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4.25" customHeight="1">
      <c r="A537" s="53"/>
      <c r="B537" s="200"/>
      <c r="C537" s="129"/>
      <c r="D537" s="53"/>
      <c r="E537" s="202"/>
      <c r="F537" s="286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4.25" customHeight="1">
      <c r="A538" s="53"/>
      <c r="B538" s="200"/>
      <c r="C538" s="129"/>
      <c r="D538" s="53"/>
      <c r="E538" s="202"/>
      <c r="F538" s="286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4.25" customHeight="1">
      <c r="A539" s="53"/>
      <c r="B539" s="200"/>
      <c r="C539" s="129"/>
      <c r="D539" s="53"/>
      <c r="E539" s="202"/>
      <c r="F539" s="286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4.25" customHeight="1">
      <c r="A540" s="53"/>
      <c r="B540" s="200"/>
      <c r="C540" s="129"/>
      <c r="D540" s="53"/>
      <c r="E540" s="202"/>
      <c r="F540" s="286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4.25" customHeight="1">
      <c r="A541" s="53"/>
      <c r="B541" s="200"/>
      <c r="C541" s="129"/>
      <c r="D541" s="53"/>
      <c r="E541" s="202"/>
      <c r="F541" s="286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4.25" customHeight="1">
      <c r="A542" s="53"/>
      <c r="B542" s="200"/>
      <c r="C542" s="129"/>
      <c r="D542" s="53"/>
      <c r="E542" s="202"/>
      <c r="F542" s="286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4.25" customHeight="1">
      <c r="A543" s="53"/>
      <c r="B543" s="200"/>
      <c r="C543" s="129"/>
      <c r="D543" s="53"/>
      <c r="E543" s="202"/>
      <c r="F543" s="286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4.25" customHeight="1">
      <c r="A544" s="53"/>
      <c r="B544" s="200"/>
      <c r="C544" s="129"/>
      <c r="D544" s="53"/>
      <c r="E544" s="202"/>
      <c r="F544" s="286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4.25" customHeight="1">
      <c r="A545" s="53"/>
      <c r="B545" s="200"/>
      <c r="C545" s="129"/>
      <c r="D545" s="53"/>
      <c r="E545" s="202"/>
      <c r="F545" s="286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4.25" customHeight="1">
      <c r="A546" s="53"/>
      <c r="B546" s="200"/>
      <c r="C546" s="129"/>
      <c r="D546" s="53"/>
      <c r="E546" s="202"/>
      <c r="F546" s="286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4.25" customHeight="1">
      <c r="A547" s="53"/>
      <c r="B547" s="200"/>
      <c r="C547" s="129"/>
      <c r="D547" s="53"/>
      <c r="E547" s="202"/>
      <c r="F547" s="286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4.25" customHeight="1">
      <c r="A548" s="53"/>
      <c r="B548" s="200"/>
      <c r="C548" s="129"/>
      <c r="D548" s="53"/>
      <c r="E548" s="202"/>
      <c r="F548" s="286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4.25" customHeight="1">
      <c r="A549" s="53"/>
      <c r="B549" s="200"/>
      <c r="C549" s="129"/>
      <c r="D549" s="53"/>
      <c r="E549" s="202"/>
      <c r="F549" s="286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4.25" customHeight="1">
      <c r="A550" s="53"/>
      <c r="B550" s="200"/>
      <c r="C550" s="129"/>
      <c r="D550" s="53"/>
      <c r="E550" s="202"/>
      <c r="F550" s="286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4.25" customHeight="1">
      <c r="A551" s="53"/>
      <c r="B551" s="200"/>
      <c r="C551" s="129"/>
      <c r="D551" s="53"/>
      <c r="E551" s="202"/>
      <c r="F551" s="286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4.25" customHeight="1">
      <c r="A552" s="53"/>
      <c r="B552" s="200"/>
      <c r="C552" s="129"/>
      <c r="D552" s="53"/>
      <c r="E552" s="202"/>
      <c r="F552" s="286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4.25" customHeight="1">
      <c r="A553" s="53"/>
      <c r="B553" s="200"/>
      <c r="C553" s="129"/>
      <c r="D553" s="53"/>
      <c r="E553" s="202"/>
      <c r="F553" s="286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4.25" customHeight="1">
      <c r="A554" s="53"/>
      <c r="B554" s="200"/>
      <c r="C554" s="129"/>
      <c r="D554" s="53"/>
      <c r="E554" s="202"/>
      <c r="F554" s="286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4.25" customHeight="1">
      <c r="A555" s="53"/>
      <c r="B555" s="200"/>
      <c r="C555" s="129"/>
      <c r="D555" s="53"/>
      <c r="E555" s="202"/>
      <c r="F555" s="286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4.25" customHeight="1">
      <c r="A556" s="53"/>
      <c r="B556" s="200"/>
      <c r="C556" s="129"/>
      <c r="D556" s="53"/>
      <c r="E556" s="202"/>
      <c r="F556" s="286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4.25" customHeight="1">
      <c r="A557" s="53"/>
      <c r="B557" s="200"/>
      <c r="C557" s="129"/>
      <c r="D557" s="53"/>
      <c r="E557" s="202"/>
      <c r="F557" s="286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4.25" customHeight="1">
      <c r="A558" s="53"/>
      <c r="B558" s="200"/>
      <c r="C558" s="129"/>
      <c r="D558" s="53"/>
      <c r="E558" s="202"/>
      <c r="F558" s="286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4.25" customHeight="1">
      <c r="A559" s="53"/>
      <c r="B559" s="200"/>
      <c r="C559" s="129"/>
      <c r="D559" s="53"/>
      <c r="E559" s="202"/>
      <c r="F559" s="286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4.25" customHeight="1">
      <c r="A560" s="53"/>
      <c r="B560" s="200"/>
      <c r="C560" s="129"/>
      <c r="D560" s="53"/>
      <c r="E560" s="202"/>
      <c r="F560" s="286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4.25" customHeight="1">
      <c r="A561" s="53"/>
      <c r="B561" s="200"/>
      <c r="C561" s="129"/>
      <c r="D561" s="53"/>
      <c r="E561" s="202"/>
      <c r="F561" s="286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4.25" customHeight="1">
      <c r="A562" s="53"/>
      <c r="B562" s="200"/>
      <c r="C562" s="129"/>
      <c r="D562" s="53"/>
      <c r="E562" s="202"/>
      <c r="F562" s="286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4.25" customHeight="1">
      <c r="A563" s="53"/>
      <c r="B563" s="200"/>
      <c r="C563" s="129"/>
      <c r="D563" s="53"/>
      <c r="E563" s="202"/>
      <c r="F563" s="286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4.25" customHeight="1">
      <c r="A564" s="53"/>
      <c r="B564" s="200"/>
      <c r="C564" s="129"/>
      <c r="D564" s="53"/>
      <c r="E564" s="202"/>
      <c r="F564" s="286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4.25" customHeight="1">
      <c r="A565" s="53"/>
      <c r="B565" s="200"/>
      <c r="C565" s="129"/>
      <c r="D565" s="53"/>
      <c r="E565" s="202"/>
      <c r="F565" s="286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4.25" customHeight="1">
      <c r="A566" s="53"/>
      <c r="B566" s="200"/>
      <c r="C566" s="129"/>
      <c r="D566" s="53"/>
      <c r="E566" s="202"/>
      <c r="F566" s="286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4.25" customHeight="1">
      <c r="A567" s="53"/>
      <c r="B567" s="200"/>
      <c r="C567" s="129"/>
      <c r="D567" s="53"/>
      <c r="E567" s="202"/>
      <c r="F567" s="286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4.25" customHeight="1">
      <c r="A568" s="53"/>
      <c r="B568" s="200"/>
      <c r="C568" s="129"/>
      <c r="D568" s="53"/>
      <c r="E568" s="202"/>
      <c r="F568" s="286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4.25" customHeight="1">
      <c r="A569" s="53"/>
      <c r="B569" s="200"/>
      <c r="C569" s="129"/>
      <c r="D569" s="53"/>
      <c r="E569" s="202"/>
      <c r="F569" s="286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4.25" customHeight="1">
      <c r="A570" s="53"/>
      <c r="B570" s="200"/>
      <c r="C570" s="129"/>
      <c r="D570" s="53"/>
      <c r="E570" s="202"/>
      <c r="F570" s="286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4.25" customHeight="1">
      <c r="A571" s="53"/>
      <c r="B571" s="200"/>
      <c r="C571" s="129"/>
      <c r="D571" s="53"/>
      <c r="E571" s="202"/>
      <c r="F571" s="286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4.25" customHeight="1">
      <c r="A572" s="53"/>
      <c r="B572" s="200"/>
      <c r="C572" s="129"/>
      <c r="D572" s="53"/>
      <c r="E572" s="202"/>
      <c r="F572" s="286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4.25" customHeight="1">
      <c r="A573" s="53"/>
      <c r="B573" s="200"/>
      <c r="C573" s="129"/>
      <c r="D573" s="53"/>
      <c r="E573" s="202"/>
      <c r="F573" s="286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4.25" customHeight="1">
      <c r="A574" s="53"/>
      <c r="B574" s="200"/>
      <c r="C574" s="129"/>
      <c r="D574" s="53"/>
      <c r="E574" s="202"/>
      <c r="F574" s="286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4.25" customHeight="1">
      <c r="A575" s="53"/>
      <c r="B575" s="200"/>
      <c r="C575" s="129"/>
      <c r="D575" s="53"/>
      <c r="E575" s="202"/>
      <c r="F575" s="286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4.25" customHeight="1">
      <c r="A576" s="53"/>
      <c r="B576" s="200"/>
      <c r="C576" s="129"/>
      <c r="D576" s="53"/>
      <c r="E576" s="202"/>
      <c r="F576" s="286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4.25" customHeight="1">
      <c r="A577" s="53"/>
      <c r="B577" s="200"/>
      <c r="C577" s="129"/>
      <c r="D577" s="53"/>
      <c r="E577" s="202"/>
      <c r="F577" s="286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4.25" customHeight="1">
      <c r="A578" s="53"/>
      <c r="B578" s="200"/>
      <c r="C578" s="129"/>
      <c r="D578" s="53"/>
      <c r="E578" s="202"/>
      <c r="F578" s="286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4.25" customHeight="1">
      <c r="A579" s="53"/>
      <c r="B579" s="200"/>
      <c r="C579" s="129"/>
      <c r="D579" s="53"/>
      <c r="E579" s="202"/>
      <c r="F579" s="286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4.25" customHeight="1">
      <c r="A580" s="53"/>
      <c r="B580" s="200"/>
      <c r="C580" s="129"/>
      <c r="D580" s="53"/>
      <c r="E580" s="202"/>
      <c r="F580" s="286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4.25" customHeight="1">
      <c r="A581" s="53"/>
      <c r="B581" s="200"/>
      <c r="C581" s="129"/>
      <c r="D581" s="53"/>
      <c r="E581" s="202"/>
      <c r="F581" s="286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4.25" customHeight="1">
      <c r="A582" s="53"/>
      <c r="B582" s="200"/>
      <c r="C582" s="129"/>
      <c r="D582" s="53"/>
      <c r="E582" s="202"/>
      <c r="F582" s="286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4.25" customHeight="1">
      <c r="A583" s="53"/>
      <c r="B583" s="200"/>
      <c r="C583" s="129"/>
      <c r="D583" s="53"/>
      <c r="E583" s="202"/>
      <c r="F583" s="286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4.25" customHeight="1">
      <c r="A584" s="53"/>
      <c r="B584" s="200"/>
      <c r="C584" s="129"/>
      <c r="D584" s="53"/>
      <c r="E584" s="202"/>
      <c r="F584" s="286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4.25" customHeight="1">
      <c r="A585" s="53"/>
      <c r="B585" s="200"/>
      <c r="C585" s="129"/>
      <c r="D585" s="53"/>
      <c r="E585" s="202"/>
      <c r="F585" s="286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4.25" customHeight="1">
      <c r="A586" s="53"/>
      <c r="B586" s="200"/>
      <c r="C586" s="129"/>
      <c r="D586" s="53"/>
      <c r="E586" s="202"/>
      <c r="F586" s="286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4.25" customHeight="1">
      <c r="A587" s="53"/>
      <c r="B587" s="200"/>
      <c r="C587" s="129"/>
      <c r="D587" s="53"/>
      <c r="E587" s="202"/>
      <c r="F587" s="286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4.25" customHeight="1">
      <c r="A588" s="53"/>
      <c r="B588" s="200"/>
      <c r="C588" s="129"/>
      <c r="D588" s="53"/>
      <c r="E588" s="202"/>
      <c r="F588" s="286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4.25" customHeight="1">
      <c r="A589" s="53"/>
      <c r="B589" s="200"/>
      <c r="C589" s="129"/>
      <c r="D589" s="53"/>
      <c r="E589" s="202"/>
      <c r="F589" s="286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4.25" customHeight="1">
      <c r="A590" s="53"/>
      <c r="B590" s="200"/>
      <c r="C590" s="129"/>
      <c r="D590" s="53"/>
      <c r="E590" s="202"/>
      <c r="F590" s="286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4.25" customHeight="1">
      <c r="A591" s="53"/>
      <c r="B591" s="200"/>
      <c r="C591" s="129"/>
      <c r="D591" s="53"/>
      <c r="E591" s="202"/>
      <c r="F591" s="286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4.25" customHeight="1">
      <c r="A592" s="53"/>
      <c r="B592" s="200"/>
      <c r="C592" s="129"/>
      <c r="D592" s="53"/>
      <c r="E592" s="202"/>
      <c r="F592" s="286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4.25" customHeight="1">
      <c r="A593" s="53"/>
      <c r="B593" s="200"/>
      <c r="C593" s="129"/>
      <c r="D593" s="53"/>
      <c r="E593" s="202"/>
      <c r="F593" s="286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4.25" customHeight="1">
      <c r="A594" s="53"/>
      <c r="B594" s="200"/>
      <c r="C594" s="129"/>
      <c r="D594" s="53"/>
      <c r="E594" s="202"/>
      <c r="F594" s="286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4.25" customHeight="1">
      <c r="A595" s="53"/>
      <c r="B595" s="200"/>
      <c r="C595" s="129"/>
      <c r="D595" s="53"/>
      <c r="E595" s="202"/>
      <c r="F595" s="286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4.25" customHeight="1">
      <c r="A596" s="53"/>
      <c r="B596" s="200"/>
      <c r="C596" s="129"/>
      <c r="D596" s="53"/>
      <c r="E596" s="202"/>
      <c r="F596" s="286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4.25" customHeight="1">
      <c r="A597" s="53"/>
      <c r="B597" s="200"/>
      <c r="C597" s="129"/>
      <c r="D597" s="53"/>
      <c r="E597" s="202"/>
      <c r="F597" s="286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4.25" customHeight="1">
      <c r="A598" s="53"/>
      <c r="B598" s="200"/>
      <c r="C598" s="129"/>
      <c r="D598" s="53"/>
      <c r="E598" s="202"/>
      <c r="F598" s="286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4.25" customHeight="1">
      <c r="A599" s="53"/>
      <c r="B599" s="200"/>
      <c r="C599" s="129"/>
      <c r="D599" s="53"/>
      <c r="E599" s="202"/>
      <c r="F599" s="286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4.25" customHeight="1">
      <c r="A600" s="53"/>
      <c r="B600" s="200"/>
      <c r="C600" s="129"/>
      <c r="D600" s="53"/>
      <c r="E600" s="202"/>
      <c r="F600" s="286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4.25" customHeight="1">
      <c r="A601" s="53"/>
      <c r="B601" s="200"/>
      <c r="C601" s="129"/>
      <c r="D601" s="53"/>
      <c r="E601" s="202"/>
      <c r="F601" s="286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4.25" customHeight="1">
      <c r="A602" s="53"/>
      <c r="B602" s="200"/>
      <c r="C602" s="129"/>
      <c r="D602" s="53"/>
      <c r="E602" s="202"/>
      <c r="F602" s="286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4.25" customHeight="1">
      <c r="A603" s="53"/>
      <c r="B603" s="200"/>
      <c r="C603" s="129"/>
      <c r="D603" s="53"/>
      <c r="E603" s="202"/>
      <c r="F603" s="286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4.25" customHeight="1">
      <c r="A604" s="53"/>
      <c r="B604" s="200"/>
      <c r="C604" s="129"/>
      <c r="D604" s="53"/>
      <c r="E604" s="202"/>
      <c r="F604" s="286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4.25" customHeight="1">
      <c r="A605" s="53"/>
      <c r="B605" s="200"/>
      <c r="C605" s="129"/>
      <c r="D605" s="53"/>
      <c r="E605" s="202"/>
      <c r="F605" s="286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4.25" customHeight="1">
      <c r="A606" s="53"/>
      <c r="B606" s="200"/>
      <c r="C606" s="129"/>
      <c r="D606" s="53"/>
      <c r="E606" s="202"/>
      <c r="F606" s="286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4.25" customHeight="1">
      <c r="A607" s="53"/>
      <c r="B607" s="200"/>
      <c r="C607" s="129"/>
      <c r="D607" s="53"/>
      <c r="E607" s="202"/>
      <c r="F607" s="286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4.25" customHeight="1">
      <c r="A608" s="53"/>
      <c r="B608" s="200"/>
      <c r="C608" s="129"/>
      <c r="D608" s="53"/>
      <c r="E608" s="202"/>
      <c r="F608" s="286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4.25" customHeight="1">
      <c r="A609" s="53"/>
      <c r="B609" s="200"/>
      <c r="C609" s="129"/>
      <c r="D609" s="53"/>
      <c r="E609" s="202"/>
      <c r="F609" s="286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4.25" customHeight="1">
      <c r="A610" s="53"/>
      <c r="B610" s="200"/>
      <c r="C610" s="129"/>
      <c r="D610" s="53"/>
      <c r="E610" s="202"/>
      <c r="F610" s="286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4.25" customHeight="1">
      <c r="A611" s="53"/>
      <c r="B611" s="200"/>
      <c r="C611" s="129"/>
      <c r="D611" s="53"/>
      <c r="E611" s="202"/>
      <c r="F611" s="286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4.25" customHeight="1">
      <c r="A612" s="53"/>
      <c r="B612" s="200"/>
      <c r="C612" s="129"/>
      <c r="D612" s="53"/>
      <c r="E612" s="202"/>
      <c r="F612" s="286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4.25" customHeight="1">
      <c r="A613" s="53"/>
      <c r="B613" s="200"/>
      <c r="C613" s="129"/>
      <c r="D613" s="53"/>
      <c r="E613" s="202"/>
      <c r="F613" s="286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4.25" customHeight="1">
      <c r="A614" s="53"/>
      <c r="B614" s="200"/>
      <c r="C614" s="129"/>
      <c r="D614" s="53"/>
      <c r="E614" s="202"/>
      <c r="F614" s="286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4.25" customHeight="1">
      <c r="A615" s="53"/>
      <c r="B615" s="200"/>
      <c r="C615" s="129"/>
      <c r="D615" s="53"/>
      <c r="E615" s="202"/>
      <c r="F615" s="286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4.25" customHeight="1">
      <c r="A616" s="53"/>
      <c r="B616" s="200"/>
      <c r="C616" s="129"/>
      <c r="D616" s="53"/>
      <c r="E616" s="202"/>
      <c r="F616" s="286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4.25" customHeight="1">
      <c r="A617" s="53"/>
      <c r="B617" s="200"/>
      <c r="C617" s="129"/>
      <c r="D617" s="53"/>
      <c r="E617" s="202"/>
      <c r="F617" s="286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4.25" customHeight="1">
      <c r="A618" s="53"/>
      <c r="B618" s="200"/>
      <c r="C618" s="129"/>
      <c r="D618" s="53"/>
      <c r="E618" s="202"/>
      <c r="F618" s="286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4.25" customHeight="1">
      <c r="A619" s="53"/>
      <c r="B619" s="200"/>
      <c r="C619" s="129"/>
      <c r="D619" s="53"/>
      <c r="E619" s="202"/>
      <c r="F619" s="286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4.25" customHeight="1">
      <c r="A620" s="53"/>
      <c r="B620" s="200"/>
      <c r="C620" s="129"/>
      <c r="D620" s="53"/>
      <c r="E620" s="202"/>
      <c r="F620" s="286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4.25" customHeight="1">
      <c r="A621" s="53"/>
      <c r="B621" s="200"/>
      <c r="C621" s="129"/>
      <c r="D621" s="53"/>
      <c r="E621" s="202"/>
      <c r="F621" s="286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4.25" customHeight="1">
      <c r="A622" s="53"/>
      <c r="B622" s="200"/>
      <c r="C622" s="129"/>
      <c r="D622" s="53"/>
      <c r="E622" s="202"/>
      <c r="F622" s="286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4.25" customHeight="1">
      <c r="A623" s="53"/>
      <c r="B623" s="200"/>
      <c r="C623" s="129"/>
      <c r="D623" s="53"/>
      <c r="E623" s="202"/>
      <c r="F623" s="286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4.25" customHeight="1">
      <c r="A624" s="53"/>
      <c r="B624" s="200"/>
      <c r="C624" s="129"/>
      <c r="D624" s="53"/>
      <c r="E624" s="202"/>
      <c r="F624" s="286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4.25" customHeight="1">
      <c r="A625" s="53"/>
      <c r="B625" s="200"/>
      <c r="C625" s="129"/>
      <c r="D625" s="53"/>
      <c r="E625" s="202"/>
      <c r="F625" s="286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4.25" customHeight="1">
      <c r="A626" s="53"/>
      <c r="B626" s="200"/>
      <c r="C626" s="129"/>
      <c r="D626" s="53"/>
      <c r="E626" s="202"/>
      <c r="F626" s="286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4.25" customHeight="1">
      <c r="A627" s="53"/>
      <c r="B627" s="200"/>
      <c r="C627" s="129"/>
      <c r="D627" s="53"/>
      <c r="E627" s="202"/>
      <c r="F627" s="286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4.25" customHeight="1">
      <c r="A628" s="53"/>
      <c r="B628" s="200"/>
      <c r="C628" s="129"/>
      <c r="D628" s="53"/>
      <c r="E628" s="202"/>
      <c r="F628" s="286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4.25" customHeight="1">
      <c r="A629" s="53"/>
      <c r="B629" s="200"/>
      <c r="C629" s="129"/>
      <c r="D629" s="53"/>
      <c r="E629" s="202"/>
      <c r="F629" s="286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4.25" customHeight="1">
      <c r="A630" s="53"/>
      <c r="B630" s="200"/>
      <c r="C630" s="129"/>
      <c r="D630" s="53"/>
      <c r="E630" s="202"/>
      <c r="F630" s="286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4.25" customHeight="1">
      <c r="A631" s="53"/>
      <c r="B631" s="200"/>
      <c r="C631" s="129"/>
      <c r="D631" s="53"/>
      <c r="E631" s="202"/>
      <c r="F631" s="286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4.25" customHeight="1">
      <c r="A632" s="53"/>
      <c r="B632" s="200"/>
      <c r="C632" s="129"/>
      <c r="D632" s="53"/>
      <c r="E632" s="202"/>
      <c r="F632" s="286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4.25" customHeight="1">
      <c r="A633" s="53"/>
      <c r="B633" s="200"/>
      <c r="C633" s="129"/>
      <c r="D633" s="53"/>
      <c r="E633" s="202"/>
      <c r="F633" s="286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4.25" customHeight="1">
      <c r="A634" s="53"/>
      <c r="B634" s="200"/>
      <c r="C634" s="129"/>
      <c r="D634" s="53"/>
      <c r="E634" s="202"/>
      <c r="F634" s="286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4.25" customHeight="1">
      <c r="A635" s="53"/>
      <c r="B635" s="200"/>
      <c r="C635" s="129"/>
      <c r="D635" s="53"/>
      <c r="E635" s="202"/>
      <c r="F635" s="286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4.25" customHeight="1">
      <c r="A636" s="53"/>
      <c r="B636" s="200"/>
      <c r="C636" s="129"/>
      <c r="D636" s="53"/>
      <c r="E636" s="202"/>
      <c r="F636" s="286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4.25" customHeight="1">
      <c r="A637" s="53"/>
      <c r="B637" s="200"/>
      <c r="C637" s="129"/>
      <c r="D637" s="53"/>
      <c r="E637" s="202"/>
      <c r="F637" s="286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4.25" customHeight="1">
      <c r="A638" s="53"/>
      <c r="B638" s="200"/>
      <c r="C638" s="129"/>
      <c r="D638" s="53"/>
      <c r="E638" s="202"/>
      <c r="F638" s="286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4.25" customHeight="1">
      <c r="A639" s="53"/>
      <c r="B639" s="200"/>
      <c r="C639" s="129"/>
      <c r="D639" s="53"/>
      <c r="E639" s="202"/>
      <c r="F639" s="286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4.25" customHeight="1">
      <c r="A640" s="53"/>
      <c r="B640" s="200"/>
      <c r="C640" s="129"/>
      <c r="D640" s="53"/>
      <c r="E640" s="202"/>
      <c r="F640" s="286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4.25" customHeight="1">
      <c r="A641" s="53"/>
      <c r="B641" s="200"/>
      <c r="C641" s="129"/>
      <c r="D641" s="53"/>
      <c r="E641" s="202"/>
      <c r="F641" s="286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4.25" customHeight="1">
      <c r="A642" s="53"/>
      <c r="B642" s="200"/>
      <c r="C642" s="129"/>
      <c r="D642" s="53"/>
      <c r="E642" s="202"/>
      <c r="F642" s="286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4.25" customHeight="1">
      <c r="A643" s="53"/>
      <c r="B643" s="200"/>
      <c r="C643" s="129"/>
      <c r="D643" s="53"/>
      <c r="E643" s="202"/>
      <c r="F643" s="286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4.25" customHeight="1">
      <c r="A644" s="53"/>
      <c r="B644" s="200"/>
      <c r="C644" s="129"/>
      <c r="D644" s="53"/>
      <c r="E644" s="202"/>
      <c r="F644" s="286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4.25" customHeight="1">
      <c r="A645" s="53"/>
      <c r="B645" s="200"/>
      <c r="C645" s="129"/>
      <c r="D645" s="53"/>
      <c r="E645" s="202"/>
      <c r="F645" s="286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4.25" customHeight="1">
      <c r="A646" s="53"/>
      <c r="B646" s="200"/>
      <c r="C646" s="129"/>
      <c r="D646" s="53"/>
      <c r="E646" s="202"/>
      <c r="F646" s="286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4.25" customHeight="1">
      <c r="A647" s="53"/>
      <c r="B647" s="200"/>
      <c r="C647" s="129"/>
      <c r="D647" s="53"/>
      <c r="E647" s="202"/>
      <c r="F647" s="286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4.25" customHeight="1">
      <c r="A648" s="53"/>
      <c r="B648" s="200"/>
      <c r="C648" s="129"/>
      <c r="D648" s="53"/>
      <c r="E648" s="202"/>
      <c r="F648" s="286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4.25" customHeight="1">
      <c r="A649" s="53"/>
      <c r="B649" s="200"/>
      <c r="C649" s="129"/>
      <c r="D649" s="53"/>
      <c r="E649" s="202"/>
      <c r="F649" s="286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4.25" customHeight="1">
      <c r="A650" s="53"/>
      <c r="B650" s="200"/>
      <c r="C650" s="129"/>
      <c r="D650" s="53"/>
      <c r="E650" s="202"/>
      <c r="F650" s="286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4.25" customHeight="1">
      <c r="A651" s="53"/>
      <c r="B651" s="200"/>
      <c r="C651" s="129"/>
      <c r="D651" s="53"/>
      <c r="E651" s="202"/>
      <c r="F651" s="286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4.25" customHeight="1">
      <c r="A652" s="53"/>
      <c r="B652" s="200"/>
      <c r="C652" s="129"/>
      <c r="D652" s="53"/>
      <c r="E652" s="202"/>
      <c r="F652" s="286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4.25" customHeight="1">
      <c r="A653" s="53"/>
      <c r="B653" s="200"/>
      <c r="C653" s="129"/>
      <c r="D653" s="53"/>
      <c r="E653" s="202"/>
      <c r="F653" s="286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4.25" customHeight="1">
      <c r="A654" s="53"/>
      <c r="B654" s="200"/>
      <c r="C654" s="129"/>
      <c r="D654" s="53"/>
      <c r="E654" s="202"/>
      <c r="F654" s="286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4.25" customHeight="1">
      <c r="A655" s="53"/>
      <c r="B655" s="200"/>
      <c r="C655" s="129"/>
      <c r="D655" s="53"/>
      <c r="E655" s="202"/>
      <c r="F655" s="286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4.25" customHeight="1">
      <c r="A656" s="53"/>
      <c r="B656" s="200"/>
      <c r="C656" s="129"/>
      <c r="D656" s="53"/>
      <c r="E656" s="202"/>
      <c r="F656" s="286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4.25" customHeight="1">
      <c r="A657" s="53"/>
      <c r="B657" s="200"/>
      <c r="C657" s="129"/>
      <c r="D657" s="53"/>
      <c r="E657" s="202"/>
      <c r="F657" s="286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4.25" customHeight="1">
      <c r="A658" s="53"/>
      <c r="B658" s="200"/>
      <c r="C658" s="129"/>
      <c r="D658" s="53"/>
      <c r="E658" s="202"/>
      <c r="F658" s="286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4.25" customHeight="1">
      <c r="A659" s="53"/>
      <c r="B659" s="200"/>
      <c r="C659" s="129"/>
      <c r="D659" s="53"/>
      <c r="E659" s="202"/>
      <c r="F659" s="286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4.25" customHeight="1">
      <c r="A660" s="53"/>
      <c r="B660" s="200"/>
      <c r="C660" s="129"/>
      <c r="D660" s="53"/>
      <c r="E660" s="202"/>
      <c r="F660" s="286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4.25" customHeight="1">
      <c r="A661" s="53"/>
      <c r="B661" s="200"/>
      <c r="C661" s="129"/>
      <c r="D661" s="53"/>
      <c r="E661" s="202"/>
      <c r="F661" s="286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4.25" customHeight="1">
      <c r="A662" s="53"/>
      <c r="B662" s="200"/>
      <c r="C662" s="129"/>
      <c r="D662" s="53"/>
      <c r="E662" s="202"/>
      <c r="F662" s="286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4.25" customHeight="1">
      <c r="A663" s="53"/>
      <c r="B663" s="200"/>
      <c r="C663" s="129"/>
      <c r="D663" s="53"/>
      <c r="E663" s="202"/>
      <c r="F663" s="286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4.25" customHeight="1">
      <c r="A664" s="53"/>
      <c r="B664" s="200"/>
      <c r="C664" s="129"/>
      <c r="D664" s="53"/>
      <c r="E664" s="202"/>
      <c r="F664" s="286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4.25" customHeight="1">
      <c r="A665" s="53"/>
      <c r="B665" s="200"/>
      <c r="C665" s="129"/>
      <c r="D665" s="53"/>
      <c r="E665" s="202"/>
      <c r="F665" s="286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4.25" customHeight="1">
      <c r="A666" s="53"/>
      <c r="B666" s="200"/>
      <c r="C666" s="129"/>
      <c r="D666" s="53"/>
      <c r="E666" s="202"/>
      <c r="F666" s="286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4.25" customHeight="1">
      <c r="A667" s="53"/>
      <c r="B667" s="200"/>
      <c r="C667" s="129"/>
      <c r="D667" s="53"/>
      <c r="E667" s="202"/>
      <c r="F667" s="286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4.25" customHeight="1">
      <c r="A668" s="53"/>
      <c r="B668" s="200"/>
      <c r="C668" s="129"/>
      <c r="D668" s="53"/>
      <c r="E668" s="202"/>
      <c r="F668" s="286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4.25" customHeight="1">
      <c r="A669" s="53"/>
      <c r="B669" s="200"/>
      <c r="C669" s="129"/>
      <c r="D669" s="53"/>
      <c r="E669" s="202"/>
      <c r="F669" s="286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4.25" customHeight="1">
      <c r="A670" s="53"/>
      <c r="B670" s="200"/>
      <c r="C670" s="129"/>
      <c r="D670" s="53"/>
      <c r="E670" s="202"/>
      <c r="F670" s="286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4.25" customHeight="1">
      <c r="A671" s="53"/>
      <c r="B671" s="200"/>
      <c r="C671" s="129"/>
      <c r="D671" s="53"/>
      <c r="E671" s="202"/>
      <c r="F671" s="286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4.25" customHeight="1">
      <c r="A672" s="53"/>
      <c r="B672" s="200"/>
      <c r="C672" s="129"/>
      <c r="D672" s="53"/>
      <c r="E672" s="202"/>
      <c r="F672" s="286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4.25" customHeight="1">
      <c r="A673" s="53"/>
      <c r="B673" s="200"/>
      <c r="C673" s="129"/>
      <c r="D673" s="53"/>
      <c r="E673" s="202"/>
      <c r="F673" s="286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4.25" customHeight="1">
      <c r="A674" s="53"/>
      <c r="B674" s="200"/>
      <c r="C674" s="129"/>
      <c r="D674" s="53"/>
      <c r="E674" s="202"/>
      <c r="F674" s="286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4.25" customHeight="1">
      <c r="A675" s="53"/>
      <c r="B675" s="200"/>
      <c r="C675" s="129"/>
      <c r="D675" s="53"/>
      <c r="E675" s="202"/>
      <c r="F675" s="286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4.25" customHeight="1">
      <c r="A676" s="53"/>
      <c r="B676" s="200"/>
      <c r="C676" s="129"/>
      <c r="D676" s="53"/>
      <c r="E676" s="202"/>
      <c r="F676" s="286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4.25" customHeight="1">
      <c r="A677" s="53"/>
      <c r="B677" s="200"/>
      <c r="C677" s="129"/>
      <c r="D677" s="53"/>
      <c r="E677" s="202"/>
      <c r="F677" s="286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4.25" customHeight="1">
      <c r="A678" s="53"/>
      <c r="B678" s="200"/>
      <c r="C678" s="129"/>
      <c r="D678" s="53"/>
      <c r="E678" s="202"/>
      <c r="F678" s="286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4.25" customHeight="1">
      <c r="A679" s="53"/>
      <c r="B679" s="200"/>
      <c r="C679" s="129"/>
      <c r="D679" s="53"/>
      <c r="E679" s="202"/>
      <c r="F679" s="286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4.25" customHeight="1">
      <c r="A680" s="53"/>
      <c r="B680" s="200"/>
      <c r="C680" s="129"/>
      <c r="D680" s="53"/>
      <c r="E680" s="202"/>
      <c r="F680" s="286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4.25" customHeight="1">
      <c r="A681" s="53"/>
      <c r="B681" s="200"/>
      <c r="C681" s="129"/>
      <c r="D681" s="53"/>
      <c r="E681" s="202"/>
      <c r="F681" s="286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4.25" customHeight="1">
      <c r="A682" s="53"/>
      <c r="B682" s="200"/>
      <c r="C682" s="129"/>
      <c r="D682" s="53"/>
      <c r="E682" s="202"/>
      <c r="F682" s="286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4.25" customHeight="1">
      <c r="A683" s="53"/>
      <c r="B683" s="200"/>
      <c r="C683" s="129"/>
      <c r="D683" s="53"/>
      <c r="E683" s="202"/>
      <c r="F683" s="286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4.25" customHeight="1">
      <c r="A684" s="53"/>
      <c r="B684" s="200"/>
      <c r="C684" s="129"/>
      <c r="D684" s="53"/>
      <c r="E684" s="202"/>
      <c r="F684" s="286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4.25" customHeight="1">
      <c r="A685" s="53"/>
      <c r="B685" s="200"/>
      <c r="C685" s="129"/>
      <c r="D685" s="53"/>
      <c r="E685" s="202"/>
      <c r="F685" s="286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4.25" customHeight="1">
      <c r="A686" s="53"/>
      <c r="B686" s="200"/>
      <c r="C686" s="129"/>
      <c r="D686" s="53"/>
      <c r="E686" s="202"/>
      <c r="F686" s="286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4.25" customHeight="1">
      <c r="A687" s="53"/>
      <c r="B687" s="200"/>
      <c r="C687" s="129"/>
      <c r="D687" s="53"/>
      <c r="E687" s="202"/>
      <c r="F687" s="286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4.25" customHeight="1">
      <c r="A688" s="53"/>
      <c r="B688" s="200"/>
      <c r="C688" s="129"/>
      <c r="D688" s="53"/>
      <c r="E688" s="202"/>
      <c r="F688" s="286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4.25" customHeight="1">
      <c r="A689" s="53"/>
      <c r="B689" s="200"/>
      <c r="C689" s="129"/>
      <c r="D689" s="53"/>
      <c r="E689" s="202"/>
      <c r="F689" s="286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4.25" customHeight="1">
      <c r="A690" s="53"/>
      <c r="B690" s="200"/>
      <c r="C690" s="129"/>
      <c r="D690" s="53"/>
      <c r="E690" s="202"/>
      <c r="F690" s="286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4.25" customHeight="1">
      <c r="A691" s="53"/>
      <c r="B691" s="200"/>
      <c r="C691" s="129"/>
      <c r="D691" s="53"/>
      <c r="E691" s="202"/>
      <c r="F691" s="286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4.25" customHeight="1">
      <c r="A692" s="53"/>
      <c r="B692" s="200"/>
      <c r="C692" s="129"/>
      <c r="D692" s="53"/>
      <c r="E692" s="202"/>
      <c r="F692" s="286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4.25" customHeight="1">
      <c r="A693" s="53"/>
      <c r="B693" s="200"/>
      <c r="C693" s="129"/>
      <c r="D693" s="53"/>
      <c r="E693" s="202"/>
      <c r="F693" s="286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4.25" customHeight="1">
      <c r="A694" s="53"/>
      <c r="B694" s="200"/>
      <c r="C694" s="129"/>
      <c r="D694" s="53"/>
      <c r="E694" s="202"/>
      <c r="F694" s="286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4.25" customHeight="1">
      <c r="A695" s="53"/>
      <c r="B695" s="200"/>
      <c r="C695" s="129"/>
      <c r="D695" s="53"/>
      <c r="E695" s="202"/>
      <c r="F695" s="286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4.25" customHeight="1">
      <c r="A696" s="53"/>
      <c r="B696" s="200"/>
      <c r="C696" s="129"/>
      <c r="D696" s="53"/>
      <c r="E696" s="202"/>
      <c r="F696" s="286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4.25" customHeight="1">
      <c r="A697" s="53"/>
      <c r="B697" s="200"/>
      <c r="C697" s="129"/>
      <c r="D697" s="53"/>
      <c r="E697" s="202"/>
      <c r="F697" s="286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4.25" customHeight="1">
      <c r="A698" s="53"/>
      <c r="B698" s="200"/>
      <c r="C698" s="129"/>
      <c r="D698" s="53"/>
      <c r="E698" s="202"/>
      <c r="F698" s="286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4.25" customHeight="1">
      <c r="A699" s="53"/>
      <c r="B699" s="200"/>
      <c r="C699" s="129"/>
      <c r="D699" s="53"/>
      <c r="E699" s="202"/>
      <c r="F699" s="286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4.25" customHeight="1">
      <c r="A700" s="53"/>
      <c r="B700" s="200"/>
      <c r="C700" s="129"/>
      <c r="D700" s="53"/>
      <c r="E700" s="202"/>
      <c r="F700" s="286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4.25" customHeight="1">
      <c r="A701" s="53"/>
      <c r="B701" s="200"/>
      <c r="C701" s="129"/>
      <c r="D701" s="53"/>
      <c r="E701" s="202"/>
      <c r="F701" s="286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4.25" customHeight="1">
      <c r="A702" s="53"/>
      <c r="B702" s="200"/>
      <c r="C702" s="129"/>
      <c r="D702" s="53"/>
      <c r="E702" s="202"/>
      <c r="F702" s="286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4.25" customHeight="1">
      <c r="A703" s="53"/>
      <c r="B703" s="200"/>
      <c r="C703" s="129"/>
      <c r="D703" s="53"/>
      <c r="E703" s="202"/>
      <c r="F703" s="286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4.25" customHeight="1">
      <c r="A704" s="53"/>
      <c r="B704" s="200"/>
      <c r="C704" s="129"/>
      <c r="D704" s="53"/>
      <c r="E704" s="202"/>
      <c r="F704" s="286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4.25" customHeight="1">
      <c r="A705" s="53"/>
      <c r="B705" s="200"/>
      <c r="C705" s="129"/>
      <c r="D705" s="53"/>
      <c r="E705" s="202"/>
      <c r="F705" s="286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4.25" customHeight="1">
      <c r="A706" s="53"/>
      <c r="B706" s="200"/>
      <c r="C706" s="129"/>
      <c r="D706" s="53"/>
      <c r="E706" s="202"/>
      <c r="F706" s="286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4.25" customHeight="1">
      <c r="A707" s="53"/>
      <c r="B707" s="200"/>
      <c r="C707" s="129"/>
      <c r="D707" s="53"/>
      <c r="E707" s="202"/>
      <c r="F707" s="286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4.25" customHeight="1">
      <c r="A708" s="53"/>
      <c r="B708" s="200"/>
      <c r="C708" s="129"/>
      <c r="D708" s="53"/>
      <c r="E708" s="202"/>
      <c r="F708" s="286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4.25" customHeight="1">
      <c r="A709" s="53"/>
      <c r="B709" s="200"/>
      <c r="C709" s="129"/>
      <c r="D709" s="53"/>
      <c r="E709" s="202"/>
      <c r="F709" s="286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4.25" customHeight="1">
      <c r="A710" s="53"/>
      <c r="B710" s="200"/>
      <c r="C710" s="129"/>
      <c r="D710" s="53"/>
      <c r="E710" s="202"/>
      <c r="F710" s="286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4.25" customHeight="1">
      <c r="A711" s="53"/>
      <c r="B711" s="200"/>
      <c r="C711" s="129"/>
      <c r="D711" s="53"/>
      <c r="E711" s="202"/>
      <c r="F711" s="286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4.25" customHeight="1">
      <c r="A712" s="53"/>
      <c r="B712" s="200"/>
      <c r="C712" s="129"/>
      <c r="D712" s="53"/>
      <c r="E712" s="202"/>
      <c r="F712" s="286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4.25" customHeight="1">
      <c r="A713" s="53"/>
      <c r="B713" s="200"/>
      <c r="C713" s="129"/>
      <c r="D713" s="53"/>
      <c r="E713" s="202"/>
      <c r="F713" s="286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4.25" customHeight="1">
      <c r="A714" s="53"/>
      <c r="B714" s="200"/>
      <c r="C714" s="129"/>
      <c r="D714" s="53"/>
      <c r="E714" s="202"/>
      <c r="F714" s="286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4.25" customHeight="1">
      <c r="A715" s="53"/>
      <c r="B715" s="200"/>
      <c r="C715" s="129"/>
      <c r="D715" s="53"/>
      <c r="E715" s="202"/>
      <c r="F715" s="286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4.25" customHeight="1">
      <c r="A716" s="53"/>
      <c r="B716" s="200"/>
      <c r="C716" s="129"/>
      <c r="D716" s="53"/>
      <c r="E716" s="202"/>
      <c r="F716" s="286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4.25" customHeight="1">
      <c r="A717" s="53"/>
      <c r="B717" s="200"/>
      <c r="C717" s="129"/>
      <c r="D717" s="53"/>
      <c r="E717" s="202"/>
      <c r="F717" s="286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4.25" customHeight="1">
      <c r="A718" s="53"/>
      <c r="B718" s="200"/>
      <c r="C718" s="129"/>
      <c r="D718" s="53"/>
      <c r="E718" s="202"/>
      <c r="F718" s="286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4.25" customHeight="1">
      <c r="A719" s="53"/>
      <c r="B719" s="200"/>
      <c r="C719" s="129"/>
      <c r="D719" s="53"/>
      <c r="E719" s="202"/>
      <c r="F719" s="286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4.25" customHeight="1">
      <c r="A720" s="53"/>
      <c r="B720" s="200"/>
      <c r="C720" s="129"/>
      <c r="D720" s="53"/>
      <c r="E720" s="202"/>
      <c r="F720" s="286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4.25" customHeight="1">
      <c r="A721" s="53"/>
      <c r="B721" s="200"/>
      <c r="C721" s="129"/>
      <c r="D721" s="53"/>
      <c r="E721" s="202"/>
      <c r="F721" s="286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4.25" customHeight="1">
      <c r="A722" s="53"/>
      <c r="B722" s="200"/>
      <c r="C722" s="129"/>
      <c r="D722" s="53"/>
      <c r="E722" s="202"/>
      <c r="F722" s="286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4.25" customHeight="1">
      <c r="A723" s="53"/>
      <c r="B723" s="200"/>
      <c r="C723" s="129"/>
      <c r="D723" s="53"/>
      <c r="E723" s="202"/>
      <c r="F723" s="286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4.25" customHeight="1">
      <c r="A724" s="53"/>
      <c r="B724" s="200"/>
      <c r="C724" s="129"/>
      <c r="D724" s="53"/>
      <c r="E724" s="202"/>
      <c r="F724" s="286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4.25" customHeight="1">
      <c r="A725" s="53"/>
      <c r="B725" s="200"/>
      <c r="C725" s="129"/>
      <c r="D725" s="53"/>
      <c r="E725" s="202"/>
      <c r="F725" s="286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4.25" customHeight="1">
      <c r="A726" s="53"/>
      <c r="B726" s="200"/>
      <c r="C726" s="129"/>
      <c r="D726" s="53"/>
      <c r="E726" s="202"/>
      <c r="F726" s="286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4.25" customHeight="1">
      <c r="A727" s="53"/>
      <c r="B727" s="200"/>
      <c r="C727" s="129"/>
      <c r="D727" s="53"/>
      <c r="E727" s="202"/>
      <c r="F727" s="286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4.25" customHeight="1">
      <c r="A728" s="53"/>
      <c r="B728" s="200"/>
      <c r="C728" s="129"/>
      <c r="D728" s="53"/>
      <c r="E728" s="202"/>
      <c r="F728" s="286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4.25" customHeight="1">
      <c r="A729" s="53"/>
      <c r="B729" s="200"/>
      <c r="C729" s="129"/>
      <c r="D729" s="53"/>
      <c r="E729" s="202"/>
      <c r="F729" s="286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4.25" customHeight="1">
      <c r="A730" s="53"/>
      <c r="B730" s="200"/>
      <c r="C730" s="129"/>
      <c r="D730" s="53"/>
      <c r="E730" s="202"/>
      <c r="F730" s="286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4.25" customHeight="1">
      <c r="A731" s="53"/>
      <c r="B731" s="200"/>
      <c r="C731" s="129"/>
      <c r="D731" s="53"/>
      <c r="E731" s="202"/>
      <c r="F731" s="286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4.25" customHeight="1">
      <c r="A732" s="53"/>
      <c r="B732" s="200"/>
      <c r="C732" s="129"/>
      <c r="D732" s="53"/>
      <c r="E732" s="202"/>
      <c r="F732" s="286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4.25" customHeight="1">
      <c r="A733" s="53"/>
      <c r="B733" s="200"/>
      <c r="C733" s="129"/>
      <c r="D733" s="53"/>
      <c r="E733" s="202"/>
      <c r="F733" s="286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4.25" customHeight="1">
      <c r="A734" s="53"/>
      <c r="B734" s="200"/>
      <c r="C734" s="129"/>
      <c r="D734" s="53"/>
      <c r="E734" s="202"/>
      <c r="F734" s="286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4.25" customHeight="1">
      <c r="A735" s="53"/>
      <c r="B735" s="200"/>
      <c r="C735" s="129"/>
      <c r="D735" s="53"/>
      <c r="E735" s="202"/>
      <c r="F735" s="286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4.25" customHeight="1">
      <c r="A736" s="53"/>
      <c r="B736" s="200"/>
      <c r="C736" s="129"/>
      <c r="D736" s="53"/>
      <c r="E736" s="202"/>
      <c r="F736" s="286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4.25" customHeight="1">
      <c r="A737" s="53"/>
      <c r="B737" s="200"/>
      <c r="C737" s="129"/>
      <c r="D737" s="53"/>
      <c r="E737" s="202"/>
      <c r="F737" s="286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4.25" customHeight="1">
      <c r="A738" s="53"/>
      <c r="B738" s="200"/>
      <c r="C738" s="129"/>
      <c r="D738" s="53"/>
      <c r="E738" s="202"/>
      <c r="F738" s="286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4.25" customHeight="1">
      <c r="A739" s="53"/>
      <c r="B739" s="200"/>
      <c r="C739" s="129"/>
      <c r="D739" s="53"/>
      <c r="E739" s="202"/>
      <c r="F739" s="286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4.25" customHeight="1">
      <c r="A740" s="53"/>
      <c r="B740" s="200"/>
      <c r="C740" s="129"/>
      <c r="D740" s="53"/>
      <c r="E740" s="202"/>
      <c r="F740" s="286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4.25" customHeight="1">
      <c r="A741" s="53"/>
      <c r="B741" s="200"/>
      <c r="C741" s="129"/>
      <c r="D741" s="53"/>
      <c r="E741" s="202"/>
      <c r="F741" s="286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4.25" customHeight="1">
      <c r="A742" s="53"/>
      <c r="B742" s="200"/>
      <c r="C742" s="129"/>
      <c r="D742" s="53"/>
      <c r="E742" s="202"/>
      <c r="F742" s="286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4.25" customHeight="1">
      <c r="A743" s="53"/>
      <c r="B743" s="200"/>
      <c r="C743" s="129"/>
      <c r="D743" s="53"/>
      <c r="E743" s="202"/>
      <c r="F743" s="286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4.25" customHeight="1">
      <c r="A744" s="53"/>
      <c r="B744" s="200"/>
      <c r="C744" s="129"/>
      <c r="D744" s="53"/>
      <c r="E744" s="202"/>
      <c r="F744" s="286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4.25" customHeight="1">
      <c r="A745" s="53"/>
      <c r="B745" s="200"/>
      <c r="C745" s="129"/>
      <c r="D745" s="53"/>
      <c r="E745" s="202"/>
      <c r="F745" s="286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4.25" customHeight="1">
      <c r="A746" s="53"/>
      <c r="B746" s="200"/>
      <c r="C746" s="129"/>
      <c r="D746" s="53"/>
      <c r="E746" s="202"/>
      <c r="F746" s="286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4.25" customHeight="1">
      <c r="A747" s="53"/>
      <c r="B747" s="200"/>
      <c r="C747" s="129"/>
      <c r="D747" s="53"/>
      <c r="E747" s="202"/>
      <c r="F747" s="286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4.25" customHeight="1">
      <c r="A748" s="53"/>
      <c r="B748" s="200"/>
      <c r="C748" s="129"/>
      <c r="D748" s="53"/>
      <c r="E748" s="202"/>
      <c r="F748" s="286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4.25" customHeight="1">
      <c r="A749" s="53"/>
      <c r="B749" s="200"/>
      <c r="C749" s="129"/>
      <c r="D749" s="53"/>
      <c r="E749" s="202"/>
      <c r="F749" s="286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4.25" customHeight="1">
      <c r="A750" s="53"/>
      <c r="B750" s="200"/>
      <c r="C750" s="129"/>
      <c r="D750" s="53"/>
      <c r="E750" s="202"/>
      <c r="F750" s="286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4.25" customHeight="1">
      <c r="A751" s="53"/>
      <c r="B751" s="200"/>
      <c r="C751" s="129"/>
      <c r="D751" s="53"/>
      <c r="E751" s="202"/>
      <c r="F751" s="286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4.25" customHeight="1">
      <c r="A752" s="53"/>
      <c r="B752" s="200"/>
      <c r="C752" s="129"/>
      <c r="D752" s="53"/>
      <c r="E752" s="202"/>
      <c r="F752" s="286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4.25" customHeight="1">
      <c r="A753" s="53"/>
      <c r="B753" s="200"/>
      <c r="C753" s="129"/>
      <c r="D753" s="53"/>
      <c r="E753" s="202"/>
      <c r="F753" s="286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4.25" customHeight="1">
      <c r="A754" s="53"/>
      <c r="B754" s="200"/>
      <c r="C754" s="129"/>
      <c r="D754" s="53"/>
      <c r="E754" s="202"/>
      <c r="F754" s="286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4.25" customHeight="1">
      <c r="A755" s="53"/>
      <c r="B755" s="200"/>
      <c r="C755" s="129"/>
      <c r="D755" s="53"/>
      <c r="E755" s="202"/>
      <c r="F755" s="286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4.25" customHeight="1">
      <c r="A756" s="53"/>
      <c r="B756" s="200"/>
      <c r="C756" s="129"/>
      <c r="D756" s="53"/>
      <c r="E756" s="202"/>
      <c r="F756" s="286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4.25" customHeight="1">
      <c r="A757" s="53"/>
      <c r="B757" s="200"/>
      <c r="C757" s="129"/>
      <c r="D757" s="53"/>
      <c r="E757" s="202"/>
      <c r="F757" s="286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4.25" customHeight="1">
      <c r="A758" s="53"/>
      <c r="B758" s="200"/>
      <c r="C758" s="129"/>
      <c r="D758" s="53"/>
      <c r="E758" s="202"/>
      <c r="F758" s="286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4.25" customHeight="1">
      <c r="A759" s="53"/>
      <c r="B759" s="200"/>
      <c r="C759" s="129"/>
      <c r="D759" s="53"/>
      <c r="E759" s="202"/>
      <c r="F759" s="286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4.25" customHeight="1">
      <c r="A760" s="53"/>
      <c r="B760" s="200"/>
      <c r="C760" s="129"/>
      <c r="D760" s="53"/>
      <c r="E760" s="202"/>
      <c r="F760" s="286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4.25" customHeight="1">
      <c r="A761" s="53"/>
      <c r="B761" s="200"/>
      <c r="C761" s="129"/>
      <c r="D761" s="53"/>
      <c r="E761" s="202"/>
      <c r="F761" s="286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4.25" customHeight="1">
      <c r="A762" s="53"/>
      <c r="B762" s="200"/>
      <c r="C762" s="129"/>
      <c r="D762" s="53"/>
      <c r="E762" s="202"/>
      <c r="F762" s="286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4.25" customHeight="1">
      <c r="A763" s="53"/>
      <c r="B763" s="200"/>
      <c r="C763" s="129"/>
      <c r="D763" s="53"/>
      <c r="E763" s="202"/>
      <c r="F763" s="286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4.25" customHeight="1">
      <c r="A764" s="53"/>
      <c r="B764" s="200"/>
      <c r="C764" s="129"/>
      <c r="D764" s="53"/>
      <c r="E764" s="202"/>
      <c r="F764" s="286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4.25" customHeight="1">
      <c r="A765" s="53"/>
      <c r="B765" s="200"/>
      <c r="C765" s="129"/>
      <c r="D765" s="53"/>
      <c r="E765" s="202"/>
      <c r="F765" s="286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4.25" customHeight="1">
      <c r="A766" s="53"/>
      <c r="B766" s="200"/>
      <c r="C766" s="129"/>
      <c r="D766" s="53"/>
      <c r="E766" s="202"/>
      <c r="F766" s="286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4.25" customHeight="1">
      <c r="A767" s="53"/>
      <c r="B767" s="200"/>
      <c r="C767" s="129"/>
      <c r="D767" s="53"/>
      <c r="E767" s="202"/>
      <c r="F767" s="286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4.25" customHeight="1">
      <c r="A768" s="53"/>
      <c r="B768" s="200"/>
      <c r="C768" s="129"/>
      <c r="D768" s="53"/>
      <c r="E768" s="202"/>
      <c r="F768" s="286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4.25" customHeight="1">
      <c r="A769" s="53"/>
      <c r="B769" s="200"/>
      <c r="C769" s="129"/>
      <c r="D769" s="53"/>
      <c r="E769" s="202"/>
      <c r="F769" s="286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4.25" customHeight="1">
      <c r="A770" s="53"/>
      <c r="B770" s="200"/>
      <c r="C770" s="129"/>
      <c r="D770" s="53"/>
      <c r="E770" s="202"/>
      <c r="F770" s="286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4.25" customHeight="1">
      <c r="A771" s="53"/>
      <c r="B771" s="200"/>
      <c r="C771" s="129"/>
      <c r="D771" s="53"/>
      <c r="E771" s="202"/>
      <c r="F771" s="286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4.25" customHeight="1">
      <c r="A772" s="53"/>
      <c r="B772" s="200"/>
      <c r="C772" s="129"/>
      <c r="D772" s="53"/>
      <c r="E772" s="202"/>
      <c r="F772" s="286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4.25" customHeight="1">
      <c r="A773" s="53"/>
      <c r="B773" s="200"/>
      <c r="C773" s="129"/>
      <c r="D773" s="53"/>
      <c r="E773" s="202"/>
      <c r="F773" s="286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4.25" customHeight="1">
      <c r="A774" s="53"/>
      <c r="B774" s="200"/>
      <c r="C774" s="129"/>
      <c r="D774" s="53"/>
      <c r="E774" s="202"/>
      <c r="F774" s="286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4.25" customHeight="1">
      <c r="A775" s="53"/>
      <c r="B775" s="200"/>
      <c r="C775" s="129"/>
      <c r="D775" s="53"/>
      <c r="E775" s="202"/>
      <c r="F775" s="286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4.25" customHeight="1">
      <c r="A776" s="53"/>
      <c r="B776" s="200"/>
      <c r="C776" s="129"/>
      <c r="D776" s="53"/>
      <c r="E776" s="202"/>
      <c r="F776" s="286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4.25" customHeight="1">
      <c r="A777" s="53"/>
      <c r="B777" s="200"/>
      <c r="C777" s="129"/>
      <c r="D777" s="53"/>
      <c r="E777" s="202"/>
      <c r="F777" s="286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4.25" customHeight="1">
      <c r="A778" s="53"/>
      <c r="B778" s="200"/>
      <c r="C778" s="129"/>
      <c r="D778" s="53"/>
      <c r="E778" s="202"/>
      <c r="F778" s="286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4.25" customHeight="1">
      <c r="A779" s="53"/>
      <c r="B779" s="200"/>
      <c r="C779" s="129"/>
      <c r="D779" s="53"/>
      <c r="E779" s="202"/>
      <c r="F779" s="286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4.25" customHeight="1">
      <c r="A780" s="53"/>
      <c r="B780" s="200"/>
      <c r="C780" s="129"/>
      <c r="D780" s="53"/>
      <c r="E780" s="202"/>
      <c r="F780" s="286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4.25" customHeight="1">
      <c r="A781" s="53"/>
      <c r="B781" s="200"/>
      <c r="C781" s="129"/>
      <c r="D781" s="53"/>
      <c r="E781" s="202"/>
      <c r="F781" s="286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4.25" customHeight="1">
      <c r="A782" s="53"/>
      <c r="B782" s="200"/>
      <c r="C782" s="129"/>
      <c r="D782" s="53"/>
      <c r="E782" s="202"/>
      <c r="F782" s="286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4.25" customHeight="1">
      <c r="A783" s="53"/>
      <c r="B783" s="200"/>
      <c r="C783" s="129"/>
      <c r="D783" s="53"/>
      <c r="E783" s="202"/>
      <c r="F783" s="286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4.25" customHeight="1">
      <c r="A784" s="53"/>
      <c r="B784" s="200"/>
      <c r="C784" s="129"/>
      <c r="D784" s="53"/>
      <c r="E784" s="202"/>
      <c r="F784" s="286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4.25" customHeight="1">
      <c r="A785" s="53"/>
      <c r="B785" s="200"/>
      <c r="C785" s="129"/>
      <c r="D785" s="53"/>
      <c r="E785" s="202"/>
      <c r="F785" s="286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4.25" customHeight="1">
      <c r="A786" s="53"/>
      <c r="B786" s="200"/>
      <c r="C786" s="129"/>
      <c r="D786" s="53"/>
      <c r="E786" s="202"/>
      <c r="F786" s="286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4.25" customHeight="1">
      <c r="A787" s="53"/>
      <c r="B787" s="200"/>
      <c r="C787" s="129"/>
      <c r="D787" s="53"/>
      <c r="E787" s="202"/>
      <c r="F787" s="286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4.25" customHeight="1">
      <c r="A788" s="53"/>
      <c r="B788" s="200"/>
      <c r="C788" s="129"/>
      <c r="D788" s="53"/>
      <c r="E788" s="202"/>
      <c r="F788" s="286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4.25" customHeight="1">
      <c r="A789" s="53"/>
      <c r="B789" s="200"/>
      <c r="C789" s="129"/>
      <c r="D789" s="53"/>
      <c r="E789" s="202"/>
      <c r="F789" s="286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4.25" customHeight="1">
      <c r="A790" s="53"/>
      <c r="B790" s="200"/>
      <c r="C790" s="129"/>
      <c r="D790" s="53"/>
      <c r="E790" s="202"/>
      <c r="F790" s="286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4.25" customHeight="1">
      <c r="A791" s="53"/>
      <c r="B791" s="200"/>
      <c r="C791" s="129"/>
      <c r="D791" s="53"/>
      <c r="E791" s="202"/>
      <c r="F791" s="286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4.25" customHeight="1">
      <c r="A792" s="53"/>
      <c r="B792" s="200"/>
      <c r="C792" s="129"/>
      <c r="D792" s="53"/>
      <c r="E792" s="202"/>
      <c r="F792" s="286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4.25" customHeight="1">
      <c r="A793" s="53"/>
      <c r="B793" s="200"/>
      <c r="C793" s="129"/>
      <c r="D793" s="53"/>
      <c r="E793" s="202"/>
      <c r="F793" s="286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4.25" customHeight="1">
      <c r="A794" s="53"/>
      <c r="B794" s="200"/>
      <c r="C794" s="129"/>
      <c r="D794" s="53"/>
      <c r="E794" s="202"/>
      <c r="F794" s="286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4.25" customHeight="1">
      <c r="A795" s="53"/>
      <c r="B795" s="200"/>
      <c r="C795" s="129"/>
      <c r="D795" s="53"/>
      <c r="E795" s="202"/>
      <c r="F795" s="286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4.25" customHeight="1">
      <c r="A796" s="53"/>
      <c r="B796" s="200"/>
      <c r="C796" s="129"/>
      <c r="D796" s="53"/>
      <c r="E796" s="202"/>
      <c r="F796" s="286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4.25" customHeight="1">
      <c r="A797" s="53"/>
      <c r="B797" s="200"/>
      <c r="C797" s="129"/>
      <c r="D797" s="53"/>
      <c r="E797" s="202"/>
      <c r="F797" s="286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4.25" customHeight="1">
      <c r="A798" s="53"/>
      <c r="B798" s="200"/>
      <c r="C798" s="129"/>
      <c r="D798" s="53"/>
      <c r="E798" s="202"/>
      <c r="F798" s="286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4.25" customHeight="1">
      <c r="A799" s="53"/>
      <c r="B799" s="200"/>
      <c r="C799" s="129"/>
      <c r="D799" s="53"/>
      <c r="E799" s="202"/>
      <c r="F799" s="286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4.25" customHeight="1">
      <c r="A800" s="53"/>
      <c r="B800" s="200"/>
      <c r="C800" s="129"/>
      <c r="D800" s="53"/>
      <c r="E800" s="202"/>
      <c r="F800" s="286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4.25" customHeight="1">
      <c r="A801" s="53"/>
      <c r="B801" s="200"/>
      <c r="C801" s="129"/>
      <c r="D801" s="53"/>
      <c r="E801" s="202"/>
      <c r="F801" s="286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4.25" customHeight="1">
      <c r="A802" s="53"/>
      <c r="B802" s="200"/>
      <c r="C802" s="129"/>
      <c r="D802" s="53"/>
      <c r="E802" s="202"/>
      <c r="F802" s="286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4.25" customHeight="1">
      <c r="A803" s="53"/>
      <c r="B803" s="200"/>
      <c r="C803" s="129"/>
      <c r="D803" s="53"/>
      <c r="E803" s="202"/>
      <c r="F803" s="286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4.25" customHeight="1">
      <c r="A804" s="53"/>
      <c r="B804" s="200"/>
      <c r="C804" s="129"/>
      <c r="D804" s="53"/>
      <c r="E804" s="202"/>
      <c r="F804" s="286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4.25" customHeight="1">
      <c r="A805" s="53"/>
      <c r="B805" s="200"/>
      <c r="C805" s="129"/>
      <c r="D805" s="53"/>
      <c r="E805" s="202"/>
      <c r="F805" s="286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4.25" customHeight="1">
      <c r="A806" s="53"/>
      <c r="B806" s="200"/>
      <c r="C806" s="129"/>
      <c r="D806" s="53"/>
      <c r="E806" s="202"/>
      <c r="F806" s="286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4.25" customHeight="1">
      <c r="A807" s="53"/>
      <c r="B807" s="200"/>
      <c r="C807" s="129"/>
      <c r="D807" s="53"/>
      <c r="E807" s="202"/>
      <c r="F807" s="286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4.25" customHeight="1">
      <c r="A808" s="53"/>
      <c r="B808" s="200"/>
      <c r="C808" s="129"/>
      <c r="D808" s="53"/>
      <c r="E808" s="202"/>
      <c r="F808" s="286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4.25" customHeight="1">
      <c r="A809" s="53"/>
      <c r="B809" s="200"/>
      <c r="C809" s="129"/>
      <c r="D809" s="53"/>
      <c r="E809" s="202"/>
      <c r="F809" s="286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4.25" customHeight="1">
      <c r="A810" s="53"/>
      <c r="B810" s="200"/>
      <c r="C810" s="129"/>
      <c r="D810" s="53"/>
      <c r="E810" s="202"/>
      <c r="F810" s="286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4.25" customHeight="1">
      <c r="A811" s="53"/>
      <c r="B811" s="200"/>
      <c r="C811" s="129"/>
      <c r="D811" s="53"/>
      <c r="E811" s="202"/>
      <c r="F811" s="286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4.25" customHeight="1">
      <c r="A812" s="53"/>
      <c r="B812" s="200"/>
      <c r="C812" s="129"/>
      <c r="D812" s="53"/>
      <c r="E812" s="202"/>
      <c r="F812" s="286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4.25" customHeight="1">
      <c r="A813" s="53"/>
      <c r="B813" s="200"/>
      <c r="C813" s="129"/>
      <c r="D813" s="53"/>
      <c r="E813" s="202"/>
      <c r="F813" s="286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4.25" customHeight="1">
      <c r="A814" s="53"/>
      <c r="B814" s="200"/>
      <c r="C814" s="129"/>
      <c r="D814" s="53"/>
      <c r="E814" s="202"/>
      <c r="F814" s="286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4.25" customHeight="1">
      <c r="A815" s="53"/>
      <c r="B815" s="200"/>
      <c r="C815" s="129"/>
      <c r="D815" s="53"/>
      <c r="E815" s="202"/>
      <c r="F815" s="286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4.25" customHeight="1">
      <c r="A816" s="53"/>
      <c r="B816" s="200"/>
      <c r="C816" s="129"/>
      <c r="D816" s="53"/>
      <c r="E816" s="202"/>
      <c r="F816" s="286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4.25" customHeight="1">
      <c r="A817" s="53"/>
      <c r="B817" s="200"/>
      <c r="C817" s="129"/>
      <c r="D817" s="53"/>
      <c r="E817" s="202"/>
      <c r="F817" s="286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4.25" customHeight="1">
      <c r="A818" s="53"/>
      <c r="B818" s="200"/>
      <c r="C818" s="129"/>
      <c r="D818" s="53"/>
      <c r="E818" s="202"/>
      <c r="F818" s="286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4.25" customHeight="1">
      <c r="A819" s="53"/>
      <c r="B819" s="200"/>
      <c r="C819" s="129"/>
      <c r="D819" s="53"/>
      <c r="E819" s="202"/>
      <c r="F819" s="286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4.25" customHeight="1">
      <c r="A820" s="53"/>
      <c r="B820" s="200"/>
      <c r="C820" s="129"/>
      <c r="D820" s="53"/>
      <c r="E820" s="202"/>
      <c r="F820" s="286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4.25" customHeight="1">
      <c r="A821" s="53"/>
      <c r="B821" s="200"/>
      <c r="C821" s="129"/>
      <c r="D821" s="53"/>
      <c r="E821" s="202"/>
      <c r="F821" s="286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4.25" customHeight="1">
      <c r="A822" s="53"/>
      <c r="B822" s="200"/>
      <c r="C822" s="129"/>
      <c r="D822" s="53"/>
      <c r="E822" s="202"/>
      <c r="F822" s="286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4.25" customHeight="1">
      <c r="A823" s="53"/>
      <c r="B823" s="200"/>
      <c r="C823" s="129"/>
      <c r="D823" s="53"/>
      <c r="E823" s="202"/>
      <c r="F823" s="286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4.25" customHeight="1">
      <c r="A824" s="53"/>
      <c r="B824" s="200"/>
      <c r="C824" s="129"/>
      <c r="D824" s="53"/>
      <c r="E824" s="202"/>
      <c r="F824" s="286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4.25" customHeight="1">
      <c r="A825" s="53"/>
      <c r="B825" s="200"/>
      <c r="C825" s="129"/>
      <c r="D825" s="53"/>
      <c r="E825" s="202"/>
      <c r="F825" s="286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4.25" customHeight="1">
      <c r="A826" s="53"/>
      <c r="B826" s="200"/>
      <c r="C826" s="129"/>
      <c r="D826" s="53"/>
      <c r="E826" s="202"/>
      <c r="F826" s="286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4.25" customHeight="1">
      <c r="A827" s="53"/>
      <c r="B827" s="200"/>
      <c r="C827" s="129"/>
      <c r="D827" s="53"/>
      <c r="E827" s="202"/>
      <c r="F827" s="286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4.25" customHeight="1">
      <c r="A828" s="53"/>
      <c r="B828" s="200"/>
      <c r="C828" s="129"/>
      <c r="D828" s="53"/>
      <c r="E828" s="202"/>
      <c r="F828" s="286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4.25" customHeight="1">
      <c r="A829" s="53"/>
      <c r="B829" s="200"/>
      <c r="C829" s="129"/>
      <c r="D829" s="53"/>
      <c r="E829" s="202"/>
      <c r="F829" s="286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4.25" customHeight="1">
      <c r="A830" s="53"/>
      <c r="B830" s="200"/>
      <c r="C830" s="129"/>
      <c r="D830" s="53"/>
      <c r="E830" s="202"/>
      <c r="F830" s="286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4.25" customHeight="1">
      <c r="A831" s="53"/>
      <c r="B831" s="200"/>
      <c r="C831" s="129"/>
      <c r="D831" s="53"/>
      <c r="E831" s="202"/>
      <c r="F831" s="286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4.25" customHeight="1">
      <c r="A832" s="53"/>
      <c r="B832" s="200"/>
      <c r="C832" s="129"/>
      <c r="D832" s="53"/>
      <c r="E832" s="202"/>
      <c r="F832" s="286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4.25" customHeight="1">
      <c r="A833" s="53"/>
      <c r="B833" s="200"/>
      <c r="C833" s="129"/>
      <c r="D833" s="53"/>
      <c r="E833" s="202"/>
      <c r="F833" s="286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4.25" customHeight="1">
      <c r="A834" s="53"/>
      <c r="B834" s="200"/>
      <c r="C834" s="129"/>
      <c r="D834" s="53"/>
      <c r="E834" s="202"/>
      <c r="F834" s="286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4.25" customHeight="1">
      <c r="A835" s="53"/>
      <c r="B835" s="200"/>
      <c r="C835" s="129"/>
      <c r="D835" s="53"/>
      <c r="E835" s="202"/>
      <c r="F835" s="286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4.25" customHeight="1">
      <c r="A836" s="53"/>
      <c r="B836" s="200"/>
      <c r="C836" s="129"/>
      <c r="D836" s="53"/>
      <c r="E836" s="202"/>
      <c r="F836" s="286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4.25" customHeight="1">
      <c r="A837" s="53"/>
      <c r="B837" s="200"/>
      <c r="C837" s="129"/>
      <c r="D837" s="53"/>
      <c r="E837" s="202"/>
      <c r="F837" s="286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4.25" customHeight="1">
      <c r="A838" s="53"/>
      <c r="B838" s="200"/>
      <c r="C838" s="129"/>
      <c r="D838" s="53"/>
      <c r="E838" s="202"/>
      <c r="F838" s="286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4.25" customHeight="1">
      <c r="A839" s="53"/>
      <c r="B839" s="200"/>
      <c r="C839" s="129"/>
      <c r="D839" s="53"/>
      <c r="E839" s="202"/>
      <c r="F839" s="286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4.25" customHeight="1">
      <c r="A840" s="53"/>
      <c r="B840" s="200"/>
      <c r="C840" s="129"/>
      <c r="D840" s="53"/>
      <c r="E840" s="202"/>
      <c r="F840" s="286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4.25" customHeight="1">
      <c r="A841" s="53"/>
      <c r="B841" s="200"/>
      <c r="C841" s="129"/>
      <c r="D841" s="53"/>
      <c r="E841" s="202"/>
      <c r="F841" s="286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4.25" customHeight="1">
      <c r="A842" s="53"/>
      <c r="B842" s="200"/>
      <c r="C842" s="129"/>
      <c r="D842" s="53"/>
      <c r="E842" s="202"/>
      <c r="F842" s="286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4.25" customHeight="1">
      <c r="A843" s="53"/>
      <c r="B843" s="200"/>
      <c r="C843" s="129"/>
      <c r="D843" s="53"/>
      <c r="E843" s="202"/>
      <c r="F843" s="286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4.25" customHeight="1">
      <c r="A844" s="53"/>
      <c r="B844" s="200"/>
      <c r="C844" s="129"/>
      <c r="D844" s="53"/>
      <c r="E844" s="202"/>
      <c r="F844" s="286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4.25" customHeight="1">
      <c r="A845" s="53"/>
      <c r="B845" s="200"/>
      <c r="C845" s="129"/>
      <c r="D845" s="53"/>
      <c r="E845" s="202"/>
      <c r="F845" s="286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4.25" customHeight="1">
      <c r="A846" s="53"/>
      <c r="B846" s="200"/>
      <c r="C846" s="129"/>
      <c r="D846" s="53"/>
      <c r="E846" s="202"/>
      <c r="F846" s="286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4.25" customHeight="1">
      <c r="A847" s="53"/>
      <c r="B847" s="200"/>
      <c r="C847" s="129"/>
      <c r="D847" s="53"/>
      <c r="E847" s="202"/>
      <c r="F847" s="286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4.25" customHeight="1">
      <c r="A848" s="53"/>
      <c r="B848" s="200"/>
      <c r="C848" s="129"/>
      <c r="D848" s="53"/>
      <c r="E848" s="202"/>
      <c r="F848" s="286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4.25" customHeight="1">
      <c r="A849" s="53"/>
      <c r="B849" s="200"/>
      <c r="C849" s="129"/>
      <c r="D849" s="53"/>
      <c r="E849" s="202"/>
      <c r="F849" s="286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4.25" customHeight="1">
      <c r="A850" s="53"/>
      <c r="B850" s="200"/>
      <c r="C850" s="129"/>
      <c r="D850" s="53"/>
      <c r="E850" s="202"/>
      <c r="F850" s="286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4.25" customHeight="1">
      <c r="A851" s="53"/>
      <c r="B851" s="200"/>
      <c r="C851" s="129"/>
      <c r="D851" s="53"/>
      <c r="E851" s="202"/>
      <c r="F851" s="286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4.25" customHeight="1">
      <c r="A852" s="53"/>
      <c r="B852" s="200"/>
      <c r="C852" s="129"/>
      <c r="D852" s="53"/>
      <c r="E852" s="202"/>
      <c r="F852" s="286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4.25" customHeight="1">
      <c r="A853" s="53"/>
      <c r="B853" s="200"/>
      <c r="C853" s="129"/>
      <c r="D853" s="53"/>
      <c r="E853" s="202"/>
      <c r="F853" s="286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4.25" customHeight="1">
      <c r="A854" s="53"/>
      <c r="B854" s="200"/>
      <c r="C854" s="129"/>
      <c r="D854" s="53"/>
      <c r="E854" s="202"/>
      <c r="F854" s="286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4.25" customHeight="1">
      <c r="A855" s="53"/>
      <c r="B855" s="200"/>
      <c r="C855" s="129"/>
      <c r="D855" s="53"/>
      <c r="E855" s="202"/>
      <c r="F855" s="286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4.25" customHeight="1">
      <c r="A856" s="53"/>
      <c r="B856" s="200"/>
      <c r="C856" s="129"/>
      <c r="D856" s="53"/>
      <c r="E856" s="202"/>
      <c r="F856" s="286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4.25" customHeight="1">
      <c r="A857" s="53"/>
      <c r="B857" s="200"/>
      <c r="C857" s="129"/>
      <c r="D857" s="53"/>
      <c r="E857" s="202"/>
      <c r="F857" s="286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4.25" customHeight="1">
      <c r="A858" s="53"/>
      <c r="B858" s="200"/>
      <c r="C858" s="129"/>
      <c r="D858" s="53"/>
      <c r="E858" s="202"/>
      <c r="F858" s="286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4.25" customHeight="1">
      <c r="A859" s="53"/>
      <c r="B859" s="200"/>
      <c r="C859" s="129"/>
      <c r="D859" s="53"/>
      <c r="E859" s="202"/>
      <c r="F859" s="286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4.25" customHeight="1">
      <c r="A860" s="53"/>
      <c r="B860" s="200"/>
      <c r="C860" s="129"/>
      <c r="D860" s="53"/>
      <c r="E860" s="202"/>
      <c r="F860" s="286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4.25" customHeight="1">
      <c r="A861" s="53"/>
      <c r="B861" s="200"/>
      <c r="C861" s="129"/>
      <c r="D861" s="53"/>
      <c r="E861" s="202"/>
      <c r="F861" s="286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4.25" customHeight="1">
      <c r="A862" s="53"/>
      <c r="B862" s="200"/>
      <c r="C862" s="129"/>
      <c r="D862" s="53"/>
      <c r="E862" s="202"/>
      <c r="F862" s="286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4.25" customHeight="1">
      <c r="A863" s="53"/>
      <c r="B863" s="200"/>
      <c r="C863" s="129"/>
      <c r="D863" s="53"/>
      <c r="E863" s="202"/>
      <c r="F863" s="286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4.25" customHeight="1">
      <c r="A864" s="53"/>
      <c r="B864" s="200"/>
      <c r="C864" s="129"/>
      <c r="D864" s="53"/>
      <c r="E864" s="202"/>
      <c r="F864" s="286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4.25" customHeight="1">
      <c r="A865" s="53"/>
      <c r="B865" s="200"/>
      <c r="C865" s="129"/>
      <c r="D865" s="53"/>
      <c r="E865" s="202"/>
      <c r="F865" s="286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4.25" customHeight="1">
      <c r="A866" s="53"/>
      <c r="B866" s="200"/>
      <c r="C866" s="129"/>
      <c r="D866" s="53"/>
      <c r="E866" s="202"/>
      <c r="F866" s="286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4.25" customHeight="1">
      <c r="A867" s="53"/>
      <c r="B867" s="200"/>
      <c r="C867" s="129"/>
      <c r="D867" s="53"/>
      <c r="E867" s="202"/>
      <c r="F867" s="286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4.25" customHeight="1">
      <c r="A868" s="53"/>
      <c r="B868" s="200"/>
      <c r="C868" s="129"/>
      <c r="D868" s="53"/>
      <c r="E868" s="202"/>
      <c r="F868" s="286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4.25" customHeight="1">
      <c r="A869" s="53"/>
      <c r="B869" s="200"/>
      <c r="C869" s="129"/>
      <c r="D869" s="53"/>
      <c r="E869" s="202"/>
      <c r="F869" s="286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4.25" customHeight="1">
      <c r="A870" s="53"/>
      <c r="B870" s="200"/>
      <c r="C870" s="129"/>
      <c r="D870" s="53"/>
      <c r="E870" s="202"/>
      <c r="F870" s="286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4.25" customHeight="1">
      <c r="A871" s="53"/>
      <c r="B871" s="200"/>
      <c r="C871" s="129"/>
      <c r="D871" s="53"/>
      <c r="E871" s="202"/>
      <c r="F871" s="286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4.25" customHeight="1">
      <c r="A872" s="53"/>
      <c r="B872" s="200"/>
      <c r="C872" s="129"/>
      <c r="D872" s="53"/>
      <c r="E872" s="202"/>
      <c r="F872" s="286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4.25" customHeight="1">
      <c r="A873" s="53"/>
      <c r="B873" s="200"/>
      <c r="C873" s="129"/>
      <c r="D873" s="53"/>
      <c r="E873" s="202"/>
      <c r="F873" s="286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4.25" customHeight="1">
      <c r="A874" s="53"/>
      <c r="B874" s="200"/>
      <c r="C874" s="129"/>
      <c r="D874" s="53"/>
      <c r="E874" s="202"/>
      <c r="F874" s="286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4.25" customHeight="1">
      <c r="A875" s="53"/>
      <c r="B875" s="200"/>
      <c r="C875" s="129"/>
      <c r="D875" s="53"/>
      <c r="E875" s="202"/>
      <c r="F875" s="286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4.25" customHeight="1">
      <c r="A876" s="53"/>
      <c r="B876" s="200"/>
      <c r="C876" s="129"/>
      <c r="D876" s="53"/>
      <c r="E876" s="202"/>
      <c r="F876" s="286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4.25" customHeight="1">
      <c r="A877" s="53"/>
      <c r="B877" s="200"/>
      <c r="C877" s="129"/>
      <c r="D877" s="53"/>
      <c r="E877" s="202"/>
      <c r="F877" s="286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4.25" customHeight="1">
      <c r="A878" s="53"/>
      <c r="B878" s="200"/>
      <c r="C878" s="129"/>
      <c r="D878" s="53"/>
      <c r="E878" s="202"/>
      <c r="F878" s="286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4.25" customHeight="1">
      <c r="A879" s="53"/>
      <c r="B879" s="200"/>
      <c r="C879" s="129"/>
      <c r="D879" s="53"/>
      <c r="E879" s="202"/>
      <c r="F879" s="286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4.25" customHeight="1">
      <c r="A880" s="53"/>
      <c r="B880" s="200"/>
      <c r="C880" s="129"/>
      <c r="D880" s="53"/>
      <c r="E880" s="202"/>
      <c r="F880" s="286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4.25" customHeight="1">
      <c r="A881" s="53"/>
      <c r="B881" s="200"/>
      <c r="C881" s="129"/>
      <c r="D881" s="53"/>
      <c r="E881" s="202"/>
      <c r="F881" s="286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4.25" customHeight="1">
      <c r="A882" s="53"/>
      <c r="B882" s="200"/>
      <c r="C882" s="129"/>
      <c r="D882" s="53"/>
      <c r="E882" s="202"/>
      <c r="F882" s="286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4.25" customHeight="1">
      <c r="A883" s="53"/>
      <c r="B883" s="200"/>
      <c r="C883" s="129"/>
      <c r="D883" s="53"/>
      <c r="E883" s="202"/>
      <c r="F883" s="286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4.25" customHeight="1">
      <c r="A884" s="53"/>
      <c r="B884" s="200"/>
      <c r="C884" s="129"/>
      <c r="D884" s="53"/>
      <c r="E884" s="202"/>
      <c r="F884" s="286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4.25" customHeight="1">
      <c r="A885" s="53"/>
      <c r="B885" s="200"/>
      <c r="C885" s="129"/>
      <c r="D885" s="53"/>
      <c r="E885" s="202"/>
      <c r="F885" s="286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4.25" customHeight="1">
      <c r="A886" s="53"/>
      <c r="B886" s="200"/>
      <c r="C886" s="129"/>
      <c r="D886" s="53"/>
      <c r="E886" s="202"/>
      <c r="F886" s="286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4.25" customHeight="1">
      <c r="A887" s="53"/>
      <c r="B887" s="200"/>
      <c r="C887" s="129"/>
      <c r="D887" s="53"/>
      <c r="E887" s="202"/>
      <c r="F887" s="286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4.25" customHeight="1">
      <c r="A888" s="53"/>
      <c r="B888" s="200"/>
      <c r="C888" s="129"/>
      <c r="D888" s="53"/>
      <c r="E888" s="202"/>
      <c r="F888" s="286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4.25" customHeight="1">
      <c r="A889" s="53"/>
      <c r="B889" s="200"/>
      <c r="C889" s="129"/>
      <c r="D889" s="53"/>
      <c r="E889" s="202"/>
      <c r="F889" s="286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4.25" customHeight="1">
      <c r="A890" s="53"/>
      <c r="B890" s="200"/>
      <c r="C890" s="129"/>
      <c r="D890" s="53"/>
      <c r="E890" s="202"/>
      <c r="F890" s="286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4.25" customHeight="1">
      <c r="A891" s="53"/>
      <c r="B891" s="200"/>
      <c r="C891" s="129"/>
      <c r="D891" s="53"/>
      <c r="E891" s="202"/>
      <c r="F891" s="286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4.25" customHeight="1">
      <c r="A892" s="53"/>
      <c r="B892" s="200"/>
      <c r="C892" s="129"/>
      <c r="D892" s="53"/>
      <c r="E892" s="202"/>
      <c r="F892" s="286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4.25" customHeight="1">
      <c r="A893" s="53"/>
      <c r="B893" s="200"/>
      <c r="C893" s="129"/>
      <c r="D893" s="53"/>
      <c r="E893" s="202"/>
      <c r="F893" s="286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4.25" customHeight="1">
      <c r="A894" s="53"/>
      <c r="B894" s="200"/>
      <c r="C894" s="129"/>
      <c r="D894" s="53"/>
      <c r="E894" s="202"/>
      <c r="F894" s="286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4.25" customHeight="1">
      <c r="A895" s="53"/>
      <c r="B895" s="200"/>
      <c r="C895" s="129"/>
      <c r="D895" s="53"/>
      <c r="E895" s="202"/>
      <c r="F895" s="286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4.25" customHeight="1">
      <c r="A896" s="53"/>
      <c r="B896" s="200"/>
      <c r="C896" s="129"/>
      <c r="D896" s="53"/>
      <c r="E896" s="202"/>
      <c r="F896" s="286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4.25" customHeight="1">
      <c r="A897" s="53"/>
      <c r="B897" s="200"/>
      <c r="C897" s="129"/>
      <c r="D897" s="53"/>
      <c r="E897" s="202"/>
      <c r="F897" s="286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4.25" customHeight="1">
      <c r="A898" s="53"/>
      <c r="B898" s="200"/>
      <c r="C898" s="129"/>
      <c r="D898" s="53"/>
      <c r="E898" s="202"/>
      <c r="F898" s="286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4.25" customHeight="1">
      <c r="A899" s="53"/>
      <c r="B899" s="200"/>
      <c r="C899" s="129"/>
      <c r="D899" s="53"/>
      <c r="E899" s="202"/>
      <c r="F899" s="286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4.25" customHeight="1">
      <c r="A900" s="53"/>
      <c r="B900" s="200"/>
      <c r="C900" s="129"/>
      <c r="D900" s="53"/>
      <c r="E900" s="202"/>
      <c r="F900" s="286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4.25" customHeight="1">
      <c r="A901" s="53"/>
      <c r="B901" s="200"/>
      <c r="C901" s="129"/>
      <c r="D901" s="53"/>
      <c r="E901" s="202"/>
      <c r="F901" s="286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4.25" customHeight="1">
      <c r="A902" s="53"/>
      <c r="B902" s="200"/>
      <c r="C902" s="129"/>
      <c r="D902" s="53"/>
      <c r="E902" s="202"/>
      <c r="F902" s="286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4.25" customHeight="1">
      <c r="A903" s="53"/>
      <c r="B903" s="200"/>
      <c r="C903" s="129"/>
      <c r="D903" s="53"/>
      <c r="E903" s="202"/>
      <c r="F903" s="286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4.25" customHeight="1">
      <c r="A904" s="53"/>
      <c r="B904" s="200"/>
      <c r="C904" s="129"/>
      <c r="D904" s="53"/>
      <c r="E904" s="202"/>
      <c r="F904" s="286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4.25" customHeight="1">
      <c r="A905" s="53"/>
      <c r="B905" s="200"/>
      <c r="C905" s="129"/>
      <c r="D905" s="53"/>
      <c r="E905" s="202"/>
      <c r="F905" s="286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4.25" customHeight="1">
      <c r="A906" s="53"/>
      <c r="B906" s="200"/>
      <c r="C906" s="129"/>
      <c r="D906" s="53"/>
      <c r="E906" s="202"/>
      <c r="F906" s="286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4.25" customHeight="1">
      <c r="A907" s="53"/>
      <c r="B907" s="200"/>
      <c r="C907" s="129"/>
      <c r="D907" s="53"/>
      <c r="E907" s="202"/>
      <c r="F907" s="286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4.25" customHeight="1">
      <c r="A908" s="53"/>
      <c r="B908" s="200"/>
      <c r="C908" s="129"/>
      <c r="D908" s="53"/>
      <c r="E908" s="202"/>
      <c r="F908" s="286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4.25" customHeight="1">
      <c r="A909" s="53"/>
      <c r="B909" s="200"/>
      <c r="C909" s="129"/>
      <c r="D909" s="53"/>
      <c r="E909" s="202"/>
      <c r="F909" s="286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4.25" customHeight="1">
      <c r="A910" s="53"/>
      <c r="B910" s="200"/>
      <c r="C910" s="129"/>
      <c r="D910" s="53"/>
      <c r="E910" s="202"/>
      <c r="F910" s="286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4.25" customHeight="1">
      <c r="A911" s="53"/>
      <c r="B911" s="200"/>
      <c r="C911" s="129"/>
      <c r="D911" s="53"/>
      <c r="E911" s="202"/>
      <c r="F911" s="286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4.25" customHeight="1">
      <c r="A912" s="53"/>
      <c r="B912" s="200"/>
      <c r="C912" s="129"/>
      <c r="D912" s="53"/>
      <c r="E912" s="202"/>
      <c r="F912" s="286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4.25" customHeight="1">
      <c r="A913" s="53"/>
      <c r="B913" s="200"/>
      <c r="C913" s="129"/>
      <c r="D913" s="53"/>
      <c r="E913" s="202"/>
      <c r="F913" s="286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4.25" customHeight="1">
      <c r="A914" s="53"/>
      <c r="B914" s="200"/>
      <c r="C914" s="129"/>
      <c r="D914" s="53"/>
      <c r="E914" s="202"/>
      <c r="F914" s="286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4.25" customHeight="1">
      <c r="A915" s="53"/>
      <c r="B915" s="200"/>
      <c r="C915" s="129"/>
      <c r="D915" s="53"/>
      <c r="E915" s="202"/>
      <c r="F915" s="286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4.25" customHeight="1">
      <c r="A916" s="53"/>
      <c r="B916" s="200"/>
      <c r="C916" s="129"/>
      <c r="D916" s="53"/>
      <c r="E916" s="202"/>
      <c r="F916" s="286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4.25" customHeight="1">
      <c r="A917" s="53"/>
      <c r="B917" s="200"/>
      <c r="C917" s="129"/>
      <c r="D917" s="53"/>
      <c r="E917" s="202"/>
      <c r="F917" s="286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4.25" customHeight="1">
      <c r="A918" s="53"/>
      <c r="B918" s="200"/>
      <c r="C918" s="129"/>
      <c r="D918" s="53"/>
      <c r="E918" s="202"/>
      <c r="F918" s="286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4.25" customHeight="1">
      <c r="A919" s="53"/>
      <c r="B919" s="200"/>
      <c r="C919" s="129"/>
      <c r="D919" s="53"/>
      <c r="E919" s="202"/>
      <c r="F919" s="286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4.25" customHeight="1">
      <c r="A920" s="53"/>
      <c r="B920" s="200"/>
      <c r="C920" s="129"/>
      <c r="D920" s="53"/>
      <c r="E920" s="202"/>
      <c r="F920" s="286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4.25" customHeight="1">
      <c r="A921" s="53"/>
      <c r="B921" s="200"/>
      <c r="C921" s="129"/>
      <c r="D921" s="53"/>
      <c r="E921" s="202"/>
      <c r="F921" s="286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4.25" customHeight="1">
      <c r="A922" s="53"/>
      <c r="B922" s="200"/>
      <c r="C922" s="129"/>
      <c r="D922" s="53"/>
      <c r="E922" s="202"/>
      <c r="F922" s="286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4.25" customHeight="1">
      <c r="A923" s="53"/>
      <c r="B923" s="200"/>
      <c r="C923" s="129"/>
      <c r="D923" s="53"/>
      <c r="E923" s="202"/>
      <c r="F923" s="286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4.25" customHeight="1">
      <c r="A924" s="53"/>
      <c r="B924" s="200"/>
      <c r="C924" s="129"/>
      <c r="D924" s="53"/>
      <c r="E924" s="202"/>
      <c r="F924" s="286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4.25" customHeight="1">
      <c r="A925" s="53"/>
      <c r="B925" s="200"/>
      <c r="C925" s="129"/>
      <c r="D925" s="53"/>
      <c r="E925" s="202"/>
      <c r="F925" s="286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4.25" customHeight="1">
      <c r="A926" s="53"/>
      <c r="B926" s="200"/>
      <c r="C926" s="129"/>
      <c r="D926" s="53"/>
      <c r="E926" s="202"/>
      <c r="F926" s="286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4.25" customHeight="1">
      <c r="A927" s="53"/>
      <c r="B927" s="200"/>
      <c r="C927" s="129"/>
      <c r="D927" s="53"/>
      <c r="E927" s="202"/>
      <c r="F927" s="286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4.25" customHeight="1">
      <c r="A928" s="53"/>
      <c r="B928" s="200"/>
      <c r="C928" s="129"/>
      <c r="D928" s="53"/>
      <c r="E928" s="202"/>
      <c r="F928" s="286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4.25" customHeight="1">
      <c r="A929" s="53"/>
      <c r="B929" s="200"/>
      <c r="C929" s="129"/>
      <c r="D929" s="53"/>
      <c r="E929" s="202"/>
      <c r="F929" s="286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4.25" customHeight="1">
      <c r="A930" s="53"/>
      <c r="B930" s="200"/>
      <c r="C930" s="129"/>
      <c r="D930" s="53"/>
      <c r="E930" s="202"/>
      <c r="F930" s="286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4.25" customHeight="1">
      <c r="A931" s="53"/>
      <c r="B931" s="200"/>
      <c r="C931" s="129"/>
      <c r="D931" s="53"/>
      <c r="E931" s="202"/>
      <c r="F931" s="286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4.25" customHeight="1">
      <c r="A932" s="53"/>
      <c r="B932" s="200"/>
      <c r="C932" s="129"/>
      <c r="D932" s="53"/>
      <c r="E932" s="202"/>
      <c r="F932" s="286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4.25" customHeight="1">
      <c r="A933" s="53"/>
      <c r="B933" s="200"/>
      <c r="C933" s="129"/>
      <c r="D933" s="53"/>
      <c r="E933" s="202"/>
      <c r="F933" s="286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4.25" customHeight="1">
      <c r="A934" s="53"/>
      <c r="B934" s="200"/>
      <c r="C934" s="129"/>
      <c r="D934" s="53"/>
      <c r="E934" s="202"/>
      <c r="F934" s="286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4.25" customHeight="1">
      <c r="A935" s="53"/>
      <c r="B935" s="200"/>
      <c r="C935" s="129"/>
      <c r="D935" s="53"/>
      <c r="E935" s="202"/>
      <c r="F935" s="286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4.25" customHeight="1">
      <c r="A936" s="53"/>
      <c r="B936" s="200"/>
      <c r="C936" s="129"/>
      <c r="D936" s="53"/>
      <c r="E936" s="202"/>
      <c r="F936" s="286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4.25" customHeight="1">
      <c r="A937" s="53"/>
      <c r="B937" s="200"/>
      <c r="C937" s="129"/>
      <c r="D937" s="53"/>
      <c r="E937" s="202"/>
      <c r="F937" s="286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4.25" customHeight="1">
      <c r="A938" s="53"/>
      <c r="B938" s="200"/>
      <c r="C938" s="129"/>
      <c r="D938" s="53"/>
      <c r="E938" s="202"/>
      <c r="F938" s="286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4.25" customHeight="1">
      <c r="A939" s="53"/>
      <c r="B939" s="200"/>
      <c r="C939" s="129"/>
      <c r="D939" s="53"/>
      <c r="E939" s="202"/>
      <c r="F939" s="286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4.25" customHeight="1">
      <c r="A940" s="53"/>
      <c r="B940" s="200"/>
      <c r="C940" s="129"/>
      <c r="D940" s="53"/>
      <c r="E940" s="202"/>
      <c r="F940" s="286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4.25" customHeight="1">
      <c r="A941" s="53"/>
      <c r="B941" s="200"/>
      <c r="C941" s="129"/>
      <c r="D941" s="53"/>
      <c r="E941" s="202"/>
      <c r="F941" s="286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4.25" customHeight="1">
      <c r="A942" s="53"/>
      <c r="B942" s="200"/>
      <c r="C942" s="129"/>
      <c r="D942" s="53"/>
      <c r="E942" s="202"/>
      <c r="F942" s="286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4.25" customHeight="1">
      <c r="A943" s="53"/>
      <c r="B943" s="200"/>
      <c r="C943" s="129"/>
      <c r="D943" s="53"/>
      <c r="E943" s="202"/>
      <c r="F943" s="286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4.25" customHeight="1">
      <c r="A944" s="53"/>
      <c r="B944" s="200"/>
      <c r="C944" s="129"/>
      <c r="D944" s="53"/>
      <c r="E944" s="202"/>
      <c r="F944" s="286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4.25" customHeight="1">
      <c r="A945" s="53"/>
      <c r="B945" s="200"/>
      <c r="C945" s="129"/>
      <c r="D945" s="53"/>
      <c r="E945" s="202"/>
      <c r="F945" s="286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4.25" customHeight="1">
      <c r="A946" s="53"/>
      <c r="B946" s="200"/>
      <c r="C946" s="129"/>
      <c r="D946" s="53"/>
      <c r="E946" s="202"/>
      <c r="F946" s="286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4.25" customHeight="1">
      <c r="A947" s="53"/>
      <c r="B947" s="200"/>
      <c r="C947" s="129"/>
      <c r="D947" s="53"/>
      <c r="E947" s="202"/>
      <c r="F947" s="286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4.25" customHeight="1">
      <c r="A948" s="53"/>
      <c r="B948" s="200"/>
      <c r="C948" s="129"/>
      <c r="D948" s="53"/>
      <c r="E948" s="202"/>
      <c r="F948" s="286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4.25" customHeight="1">
      <c r="A949" s="53"/>
      <c r="B949" s="200"/>
      <c r="C949" s="129"/>
      <c r="D949" s="53"/>
      <c r="E949" s="202"/>
      <c r="F949" s="286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4.25" customHeight="1">
      <c r="A950" s="53"/>
      <c r="B950" s="200"/>
      <c r="C950" s="129"/>
      <c r="D950" s="53"/>
      <c r="E950" s="202"/>
      <c r="F950" s="286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4.25" customHeight="1">
      <c r="A951" s="53"/>
      <c r="B951" s="200"/>
      <c r="C951" s="129"/>
      <c r="D951" s="53"/>
      <c r="E951" s="202"/>
      <c r="F951" s="286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4.25" customHeight="1">
      <c r="A952" s="53"/>
      <c r="B952" s="200"/>
      <c r="C952" s="129"/>
      <c r="D952" s="53"/>
      <c r="E952" s="202"/>
      <c r="F952" s="286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4.25" customHeight="1">
      <c r="A953" s="53"/>
      <c r="B953" s="200"/>
      <c r="C953" s="129"/>
      <c r="D953" s="53"/>
      <c r="E953" s="202"/>
      <c r="F953" s="286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4.25" customHeight="1">
      <c r="A954" s="53"/>
      <c r="B954" s="200"/>
      <c r="C954" s="129"/>
      <c r="D954" s="53"/>
      <c r="E954" s="202"/>
      <c r="F954" s="286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4.25" customHeight="1">
      <c r="A955" s="53"/>
      <c r="B955" s="200"/>
      <c r="C955" s="129"/>
      <c r="D955" s="53"/>
      <c r="E955" s="202"/>
      <c r="F955" s="286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4.25" customHeight="1">
      <c r="A956" s="53"/>
      <c r="B956" s="200"/>
      <c r="C956" s="129"/>
      <c r="D956" s="53"/>
      <c r="E956" s="202"/>
      <c r="F956" s="286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4.25" customHeight="1">
      <c r="A957" s="53"/>
      <c r="B957" s="200"/>
      <c r="C957" s="129"/>
      <c r="D957" s="53"/>
      <c r="E957" s="202"/>
      <c r="F957" s="286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4.25" customHeight="1">
      <c r="A958" s="53"/>
      <c r="B958" s="200"/>
      <c r="C958" s="129"/>
      <c r="D958" s="53"/>
      <c r="E958" s="202"/>
      <c r="F958" s="286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4.25" customHeight="1">
      <c r="A959" s="53"/>
      <c r="B959" s="200"/>
      <c r="C959" s="129"/>
      <c r="D959" s="53"/>
      <c r="E959" s="202"/>
      <c r="F959" s="286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4.25" customHeight="1">
      <c r="A960" s="53"/>
      <c r="B960" s="200"/>
      <c r="C960" s="129"/>
      <c r="D960" s="53"/>
      <c r="E960" s="202"/>
      <c r="F960" s="286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4.25" customHeight="1">
      <c r="A961" s="53"/>
      <c r="B961" s="200"/>
      <c r="C961" s="129"/>
      <c r="D961" s="53"/>
      <c r="E961" s="202"/>
      <c r="F961" s="286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4.25" customHeight="1">
      <c r="A962" s="53"/>
      <c r="B962" s="200"/>
      <c r="C962" s="129"/>
      <c r="D962" s="53"/>
      <c r="E962" s="202"/>
      <c r="F962" s="286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4.25" customHeight="1">
      <c r="A963" s="53"/>
      <c r="B963" s="200"/>
      <c r="C963" s="129"/>
      <c r="D963" s="53"/>
      <c r="E963" s="202"/>
      <c r="F963" s="286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4.25" customHeight="1">
      <c r="A964" s="53"/>
      <c r="B964" s="200"/>
      <c r="C964" s="129"/>
      <c r="D964" s="53"/>
      <c r="E964" s="202"/>
      <c r="F964" s="286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4.25" customHeight="1">
      <c r="A965" s="53"/>
      <c r="B965" s="200"/>
      <c r="C965" s="129"/>
      <c r="D965" s="53"/>
      <c r="E965" s="202"/>
      <c r="F965" s="286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4.25" customHeight="1">
      <c r="A966" s="53"/>
      <c r="B966" s="200"/>
      <c r="C966" s="129"/>
      <c r="D966" s="53"/>
      <c r="E966" s="202"/>
      <c r="F966" s="286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4.25" customHeight="1">
      <c r="A967" s="53"/>
      <c r="B967" s="200"/>
      <c r="C967" s="129"/>
      <c r="D967" s="53"/>
      <c r="E967" s="202"/>
      <c r="F967" s="286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4.25" customHeight="1">
      <c r="A968" s="53"/>
      <c r="B968" s="200"/>
      <c r="C968" s="129"/>
      <c r="D968" s="53"/>
      <c r="E968" s="202"/>
      <c r="F968" s="286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4.25" customHeight="1">
      <c r="A969" s="53"/>
      <c r="B969" s="200"/>
      <c r="C969" s="129"/>
      <c r="D969" s="53"/>
      <c r="E969" s="202"/>
      <c r="F969" s="286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4.25" customHeight="1">
      <c r="A970" s="53"/>
      <c r="B970" s="200"/>
      <c r="C970" s="129"/>
      <c r="D970" s="53"/>
      <c r="E970" s="202"/>
      <c r="F970" s="286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4.25" customHeight="1">
      <c r="A971" s="53"/>
      <c r="B971" s="200"/>
      <c r="C971" s="129"/>
      <c r="D971" s="53"/>
      <c r="E971" s="202"/>
      <c r="F971" s="286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4.25" customHeight="1">
      <c r="A972" s="53"/>
      <c r="B972" s="200"/>
      <c r="C972" s="129"/>
      <c r="D972" s="53"/>
      <c r="E972" s="202"/>
      <c r="F972" s="286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4.25" customHeight="1">
      <c r="A973" s="53"/>
      <c r="B973" s="200"/>
      <c r="C973" s="129"/>
      <c r="D973" s="53"/>
      <c r="E973" s="202"/>
      <c r="F973" s="286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4.25" customHeight="1">
      <c r="A974" s="53"/>
      <c r="B974" s="200"/>
      <c r="C974" s="129"/>
      <c r="D974" s="53"/>
      <c r="E974" s="202"/>
      <c r="F974" s="286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4.25" customHeight="1">
      <c r="A975" s="53"/>
      <c r="B975" s="200"/>
      <c r="C975" s="129"/>
      <c r="D975" s="53"/>
      <c r="E975" s="202"/>
      <c r="F975" s="286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4.25" customHeight="1">
      <c r="A976" s="53"/>
      <c r="B976" s="200"/>
      <c r="C976" s="129"/>
      <c r="D976" s="53"/>
      <c r="E976" s="202"/>
      <c r="F976" s="286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4.25" customHeight="1">
      <c r="A977" s="53"/>
      <c r="B977" s="200"/>
      <c r="C977" s="129"/>
      <c r="D977" s="53"/>
      <c r="E977" s="202"/>
      <c r="F977" s="286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4.25" customHeight="1">
      <c r="A978" s="53"/>
      <c r="B978" s="200"/>
      <c r="C978" s="129"/>
      <c r="D978" s="53"/>
      <c r="E978" s="202"/>
      <c r="F978" s="286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4.25" customHeight="1">
      <c r="A979" s="53"/>
      <c r="B979" s="200"/>
      <c r="C979" s="129"/>
      <c r="D979" s="53"/>
      <c r="E979" s="202"/>
      <c r="F979" s="286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4.25" customHeight="1">
      <c r="A980" s="53"/>
      <c r="B980" s="200"/>
      <c r="C980" s="129"/>
      <c r="D980" s="53"/>
      <c r="E980" s="202"/>
      <c r="F980" s="286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4.25" customHeight="1">
      <c r="A981" s="53"/>
      <c r="B981" s="200"/>
      <c r="C981" s="129"/>
      <c r="D981" s="53"/>
      <c r="E981" s="202"/>
      <c r="F981" s="286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4.25" customHeight="1">
      <c r="A982" s="53"/>
      <c r="B982" s="200"/>
      <c r="C982" s="129"/>
      <c r="D982" s="53"/>
      <c r="E982" s="202"/>
      <c r="F982" s="286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4.25" customHeight="1">
      <c r="A983" s="53"/>
      <c r="B983" s="200"/>
      <c r="C983" s="129"/>
      <c r="D983" s="53"/>
      <c r="E983" s="202"/>
      <c r="F983" s="286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4.25" customHeight="1">
      <c r="A984" s="53"/>
      <c r="B984" s="200"/>
      <c r="C984" s="129"/>
      <c r="D984" s="53"/>
      <c r="E984" s="202"/>
      <c r="F984" s="286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4.25" customHeight="1">
      <c r="A985" s="53"/>
      <c r="B985" s="200"/>
      <c r="C985" s="129"/>
      <c r="D985" s="53"/>
      <c r="E985" s="202"/>
      <c r="F985" s="286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4.25" customHeight="1">
      <c r="A986" s="53"/>
      <c r="B986" s="200"/>
      <c r="C986" s="129"/>
      <c r="D986" s="53"/>
      <c r="E986" s="202"/>
      <c r="F986" s="286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4.25" customHeight="1">
      <c r="A987" s="53"/>
      <c r="B987" s="200"/>
      <c r="C987" s="129"/>
      <c r="D987" s="53"/>
      <c r="E987" s="202"/>
      <c r="F987" s="286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4.25" customHeight="1">
      <c r="A988" s="53"/>
      <c r="B988" s="200"/>
      <c r="C988" s="129"/>
      <c r="D988" s="53"/>
      <c r="E988" s="202"/>
      <c r="F988" s="286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4.25" customHeight="1">
      <c r="A989" s="53"/>
      <c r="B989" s="200"/>
      <c r="C989" s="129"/>
      <c r="D989" s="53"/>
      <c r="E989" s="202"/>
      <c r="F989" s="286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4.25" customHeight="1">
      <c r="A990" s="53"/>
      <c r="B990" s="200"/>
      <c r="C990" s="129"/>
      <c r="D990" s="53"/>
      <c r="E990" s="202"/>
      <c r="F990" s="286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4.25" customHeight="1">
      <c r="A991" s="53"/>
      <c r="B991" s="200"/>
      <c r="C991" s="129"/>
      <c r="D991" s="53"/>
      <c r="E991" s="202"/>
      <c r="F991" s="286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4.25" customHeight="1">
      <c r="A992" s="53"/>
      <c r="B992" s="200"/>
      <c r="C992" s="129"/>
      <c r="D992" s="53"/>
      <c r="E992" s="202"/>
      <c r="F992" s="286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4.25" customHeight="1">
      <c r="A993" s="53"/>
      <c r="B993" s="200"/>
      <c r="C993" s="129"/>
      <c r="D993" s="53"/>
      <c r="E993" s="202"/>
      <c r="F993" s="286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4.25" customHeight="1">
      <c r="A994" s="53"/>
      <c r="B994" s="200"/>
      <c r="C994" s="129"/>
      <c r="D994" s="53"/>
      <c r="E994" s="202"/>
      <c r="F994" s="286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4.25" customHeight="1">
      <c r="A995" s="53"/>
      <c r="B995" s="200"/>
      <c r="C995" s="129"/>
      <c r="D995" s="53"/>
      <c r="E995" s="202"/>
      <c r="F995" s="286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4.25" customHeight="1">
      <c r="A996" s="53"/>
      <c r="B996" s="200"/>
      <c r="C996" s="129"/>
      <c r="D996" s="53"/>
      <c r="E996" s="202"/>
      <c r="F996" s="286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4.25" customHeight="1">
      <c r="A997" s="53"/>
      <c r="B997" s="200"/>
      <c r="C997" s="129"/>
      <c r="D997" s="53"/>
      <c r="E997" s="202"/>
      <c r="F997" s="286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4.25" customHeight="1">
      <c r="A998" s="53"/>
      <c r="B998" s="200"/>
      <c r="C998" s="129"/>
      <c r="D998" s="53"/>
      <c r="E998" s="202"/>
      <c r="F998" s="286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4.25" customHeight="1">
      <c r="A999" s="53"/>
      <c r="B999" s="200"/>
      <c r="C999" s="129"/>
      <c r="D999" s="53"/>
      <c r="E999" s="202"/>
      <c r="F999" s="286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4.25" customHeight="1">
      <c r="A1000" s="53"/>
      <c r="B1000" s="200"/>
      <c r="C1000" s="129"/>
      <c r="D1000" s="53"/>
      <c r="E1000" s="202"/>
      <c r="F1000" s="286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17">
    <mergeCell ref="A1:C1"/>
    <mergeCell ref="B3:D3"/>
    <mergeCell ref="B4:C4"/>
    <mergeCell ref="B5:C5"/>
    <mergeCell ref="B6:C6"/>
    <mergeCell ref="B7:C7"/>
    <mergeCell ref="B8:C8"/>
    <mergeCell ref="B44:D44"/>
    <mergeCell ref="B53:D53"/>
    <mergeCell ref="B60:C60"/>
    <mergeCell ref="B9:C9"/>
    <mergeCell ref="B10:C10"/>
    <mergeCell ref="B12:D12"/>
    <mergeCell ref="B15:D15"/>
    <mergeCell ref="B18:D18"/>
    <mergeCell ref="B25:D25"/>
    <mergeCell ref="B28:D28"/>
  </mergeCells>
  <pageMargins left="0.70866141732283472" right="0.70866141732283472" top="0.55118110236220474" bottom="0.55118110236220474" header="0" footer="0"/>
  <pageSetup scale="83" orientation="portrait"/>
  <headerFooter>
    <oddFooter>&amp;R&amp;P/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0"/>
  <sheetViews>
    <sheetView tabSelected="1" workbookViewId="0">
      <selection activeCell="B25" sqref="B25"/>
    </sheetView>
  </sheetViews>
  <sheetFormatPr baseColWidth="10" defaultColWidth="14.42578125" defaultRowHeight="15" customHeight="1"/>
  <cols>
    <col min="1" max="1" width="7.28515625" customWidth="1"/>
    <col min="2" max="2" width="36.7109375" customWidth="1"/>
    <col min="3" max="4" width="32.42578125" customWidth="1"/>
    <col min="5" max="26" width="10.7109375" customWidth="1"/>
  </cols>
  <sheetData>
    <row r="1" spans="2:4" ht="14.25" customHeight="1">
      <c r="B1" s="371" t="s">
        <v>1278</v>
      </c>
      <c r="C1" s="374" t="s">
        <v>1279</v>
      </c>
      <c r="D1" s="375"/>
    </row>
    <row r="2" spans="2:4" ht="14.25" customHeight="1">
      <c r="B2" s="372"/>
      <c r="C2" s="313"/>
      <c r="D2" s="314"/>
    </row>
    <row r="3" spans="2:4" ht="14.25" customHeight="1">
      <c r="B3" s="373"/>
      <c r="C3" s="315" t="s">
        <v>1280</v>
      </c>
      <c r="D3" s="316" t="s">
        <v>1281</v>
      </c>
    </row>
    <row r="4" spans="2:4" ht="14.25" customHeight="1">
      <c r="B4" s="317" t="s">
        <v>1282</v>
      </c>
      <c r="C4" s="318" t="s">
        <v>1283</v>
      </c>
      <c r="D4" s="319" t="s">
        <v>1284</v>
      </c>
    </row>
    <row r="5" spans="2:4" ht="14.25" customHeight="1">
      <c r="B5" s="320"/>
      <c r="C5" s="321"/>
      <c r="D5" s="322"/>
    </row>
    <row r="6" spans="2:4" ht="14.25" customHeight="1">
      <c r="B6" s="323" t="s">
        <v>1285</v>
      </c>
      <c r="C6" s="215" t="s">
        <v>1286</v>
      </c>
      <c r="D6" s="324" t="s">
        <v>1284</v>
      </c>
    </row>
    <row r="7" spans="2:4" ht="14.25" customHeight="1">
      <c r="B7" s="320"/>
      <c r="C7" s="321"/>
      <c r="D7" s="322"/>
    </row>
    <row r="8" spans="2:4" ht="14.25" customHeight="1">
      <c r="B8" s="325" t="s">
        <v>1287</v>
      </c>
      <c r="C8" s="326" t="s">
        <v>1283</v>
      </c>
      <c r="D8" s="327" t="s">
        <v>1284</v>
      </c>
    </row>
    <row r="9" spans="2:4" ht="14.25" customHeight="1"/>
    <row r="10" spans="2:4" ht="14.25" customHeight="1"/>
    <row r="11" spans="2:4" ht="14.25" customHeight="1"/>
    <row r="12" spans="2:4" ht="14.25" customHeight="1"/>
    <row r="13" spans="2:4" ht="14.25" customHeight="1"/>
    <row r="14" spans="2:4" ht="14.25" customHeight="1"/>
    <row r="15" spans="2:4" ht="14.25" customHeight="1"/>
    <row r="16" spans="2:4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B1:B3"/>
    <mergeCell ref="C1:D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000"/>
  <sheetViews>
    <sheetView topLeftCell="A37" workbookViewId="0">
      <selection activeCell="C6" sqref="C6"/>
    </sheetView>
  </sheetViews>
  <sheetFormatPr baseColWidth="10" defaultColWidth="14.42578125" defaultRowHeight="15" customHeight="1"/>
  <cols>
    <col min="1" max="1" width="5.140625" customWidth="1"/>
    <col min="2" max="2" width="8.7109375" hidden="1" customWidth="1"/>
    <col min="3" max="3" width="66.5703125" customWidth="1"/>
    <col min="4" max="4" width="21.28515625" customWidth="1"/>
    <col min="5" max="26" width="19.42578125" customWidth="1"/>
  </cols>
  <sheetData>
    <row r="1" spans="1:26" ht="13.5" customHeight="1">
      <c r="A1" s="124"/>
      <c r="B1" s="133"/>
      <c r="C1" s="124"/>
      <c r="D1" s="13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5.75" customHeight="1">
      <c r="C2" s="136" t="s">
        <v>1288</v>
      </c>
      <c r="D2" s="336" t="s">
        <v>962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3.5" customHeight="1">
      <c r="A3" s="124"/>
      <c r="C3" s="137" t="s">
        <v>963</v>
      </c>
      <c r="D3" s="337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2.75" customHeight="1">
      <c r="A4" s="22" t="s">
        <v>7</v>
      </c>
      <c r="C4" s="138"/>
      <c r="D4" s="139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3.5" customHeight="1">
      <c r="A5" s="124"/>
      <c r="B5" s="140" t="s">
        <v>8</v>
      </c>
      <c r="C5" s="141" t="s">
        <v>964</v>
      </c>
      <c r="D5" s="142">
        <f>D8+D111+D131+D134</f>
        <v>192914352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5" customHeight="1">
      <c r="A6" s="53"/>
      <c r="B6" s="53"/>
      <c r="C6" s="143"/>
      <c r="D6" s="14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5" customHeight="1">
      <c r="B7" s="145">
        <v>4000</v>
      </c>
      <c r="C7" s="146" t="s">
        <v>965</v>
      </c>
      <c r="D7" s="147">
        <f>'Presupuesto de Ingresos 2024'!E7</f>
        <v>192914352</v>
      </c>
      <c r="E7" s="148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5" customHeight="1">
      <c r="B8" s="145">
        <v>4100</v>
      </c>
      <c r="C8" s="146" t="s">
        <v>966</v>
      </c>
      <c r="D8" s="147">
        <f>'Presupuesto de Ingresos 2024'!E8</f>
        <v>34733037</v>
      </c>
      <c r="E8" s="148"/>
      <c r="F8" s="148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15" customHeight="1">
      <c r="A9" s="37">
        <v>1</v>
      </c>
      <c r="B9" s="145">
        <v>4110</v>
      </c>
      <c r="C9" s="146" t="s">
        <v>967</v>
      </c>
      <c r="D9" s="147">
        <f>'Presupuesto de Ingresos 2024'!E9</f>
        <v>23917170</v>
      </c>
      <c r="E9" s="149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15" customHeight="1">
      <c r="A10" s="37">
        <v>11</v>
      </c>
      <c r="B10" s="150">
        <v>4111</v>
      </c>
      <c r="C10" s="151" t="s">
        <v>968</v>
      </c>
      <c r="D10" s="152">
        <f>'Presupuesto de Ingresos 2024'!E10</f>
        <v>10445</v>
      </c>
      <c r="E10" s="148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3.5" customHeight="1">
      <c r="B11" s="153" t="s">
        <v>25</v>
      </c>
      <c r="C11" s="154" t="s">
        <v>969</v>
      </c>
      <c r="D11" s="155">
        <f>'Presupuesto de Ingresos 2024'!E11</f>
        <v>0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3.5" customHeight="1">
      <c r="B12" s="153" t="s">
        <v>31</v>
      </c>
      <c r="C12" s="154" t="s">
        <v>970</v>
      </c>
      <c r="D12" s="155">
        <f>'Presupuesto de Ingresos 2024'!E14</f>
        <v>10445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5" customHeight="1">
      <c r="A13" s="156">
        <v>12</v>
      </c>
      <c r="B13" s="150">
        <v>4112</v>
      </c>
      <c r="C13" s="151" t="s">
        <v>971</v>
      </c>
      <c r="D13" s="152">
        <f>'Presupuesto de Ingresos 2024'!E17</f>
        <v>20033510</v>
      </c>
      <c r="E13" s="148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3.5" customHeight="1">
      <c r="B14" s="153" t="s">
        <v>39</v>
      </c>
      <c r="C14" s="154" t="s">
        <v>972</v>
      </c>
      <c r="D14" s="155">
        <f>'Presupuesto de Ingresos 2024'!E18</f>
        <v>20033510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15" customHeight="1">
      <c r="A15" s="156">
        <v>13</v>
      </c>
      <c r="B15" s="150">
        <v>4113</v>
      </c>
      <c r="C15" s="157" t="s">
        <v>973</v>
      </c>
      <c r="D15" s="158">
        <f>'Presupuesto de Ingresos 2024'!E24</f>
        <v>2611250</v>
      </c>
      <c r="E15" s="148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13.5" customHeight="1">
      <c r="B16" s="153" t="s">
        <v>53</v>
      </c>
      <c r="C16" s="154" t="s">
        <v>974</v>
      </c>
      <c r="D16" s="155">
        <f>'Presupuesto de Ingresos 2024'!E25</f>
        <v>2611250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15" customHeight="1">
      <c r="A17" s="156">
        <v>17</v>
      </c>
      <c r="B17" s="150">
        <v>4117</v>
      </c>
      <c r="C17" s="151" t="s">
        <v>975</v>
      </c>
      <c r="D17" s="152">
        <f>'Presupuesto de Ingresos 2024'!E27</f>
        <v>1261965</v>
      </c>
      <c r="E17" s="148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13.5" customHeight="1">
      <c r="A18" s="156">
        <v>19</v>
      </c>
      <c r="B18" s="150">
        <v>4119</v>
      </c>
      <c r="C18" s="151" t="s">
        <v>976</v>
      </c>
      <c r="D18" s="159">
        <f>'Presupuesto de Ingresos 2024'!E32</f>
        <v>0</v>
      </c>
      <c r="E18" s="148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3.5" customHeight="1">
      <c r="A19" s="156">
        <v>18</v>
      </c>
      <c r="B19" s="150"/>
      <c r="C19" s="151" t="s">
        <v>977</v>
      </c>
      <c r="D19" s="159" t="s">
        <v>70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" customHeight="1">
      <c r="A20" s="156">
        <v>3</v>
      </c>
      <c r="B20" s="145">
        <v>4130</v>
      </c>
      <c r="C20" s="146" t="s">
        <v>978</v>
      </c>
      <c r="D20" s="147">
        <f>'Presupuesto de Ingresos 2024'!E35</f>
        <v>0</v>
      </c>
      <c r="E20" s="149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" customHeight="1">
      <c r="A21" s="156">
        <v>31</v>
      </c>
      <c r="B21" s="150">
        <v>4131</v>
      </c>
      <c r="C21" s="151" t="s">
        <v>979</v>
      </c>
      <c r="D21" s="152">
        <f>'Presupuesto de Ingresos 2024'!E36</f>
        <v>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3.5" customHeight="1">
      <c r="A22" s="156">
        <v>39</v>
      </c>
      <c r="B22" s="150"/>
      <c r="C22" s="151" t="s">
        <v>980</v>
      </c>
      <c r="D22" s="152">
        <f>'Presupuesto de Ingresos 2024'!E38</f>
        <v>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5" customHeight="1">
      <c r="A23" s="156">
        <v>4</v>
      </c>
      <c r="B23" s="145">
        <v>4140</v>
      </c>
      <c r="C23" s="146" t="s">
        <v>981</v>
      </c>
      <c r="D23" s="160">
        <f>'Presupuesto de Ingresos 2024'!E40</f>
        <v>10324953</v>
      </c>
      <c r="E23" s="149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30" customHeight="1">
      <c r="A24" s="156">
        <v>41</v>
      </c>
      <c r="B24" s="150">
        <v>4141</v>
      </c>
      <c r="C24" s="151" t="s">
        <v>982</v>
      </c>
      <c r="D24" s="152">
        <f>'Presupuesto de Ingresos 2024'!E41</f>
        <v>404025</v>
      </c>
      <c r="E24" s="148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 customHeight="1">
      <c r="B25" s="153" t="s">
        <v>84</v>
      </c>
      <c r="C25" s="154" t="s">
        <v>983</v>
      </c>
      <c r="D25" s="155">
        <f>'Presupuesto de Ingresos 2024'!E42</f>
        <v>365575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 customHeight="1">
      <c r="B26" s="153" t="s">
        <v>88</v>
      </c>
      <c r="C26" s="154" t="s">
        <v>984</v>
      </c>
      <c r="D26" s="155">
        <f>'Presupuesto de Ingresos 2024'!E44</f>
        <v>0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 customHeight="1">
      <c r="B27" s="153" t="s">
        <v>91</v>
      </c>
      <c r="C27" s="154" t="s">
        <v>985</v>
      </c>
      <c r="D27" s="155">
        <f>'Presupuesto de Ingresos 2024'!E46</f>
        <v>38450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>
      <c r="B28" s="153" t="s">
        <v>107</v>
      </c>
      <c r="C28" s="154" t="s">
        <v>986</v>
      </c>
      <c r="D28" s="155">
        <f>'Presupuesto de Ingresos 2024'!E54</f>
        <v>0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 customHeight="1">
      <c r="B29" s="153" t="s">
        <v>121</v>
      </c>
      <c r="C29" s="154" t="s">
        <v>987</v>
      </c>
      <c r="D29" s="155">
        <f>'Presupuesto de Ingresos 2024'!E61</f>
        <v>0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" customHeight="1">
      <c r="A30" s="156">
        <v>43</v>
      </c>
      <c r="B30" s="150">
        <v>4143</v>
      </c>
      <c r="C30" s="151" t="s">
        <v>988</v>
      </c>
      <c r="D30" s="152">
        <f>'Presupuesto de Ingresos 2024'!E67</f>
        <v>9573768</v>
      </c>
      <c r="E30" s="148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 customHeight="1">
      <c r="B31" s="153" t="s">
        <v>135</v>
      </c>
      <c r="C31" s="154" t="s">
        <v>986</v>
      </c>
      <c r="D31" s="155">
        <f>'Presupuesto de Ingresos 2024'!E68</f>
        <v>1044500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 customHeight="1">
      <c r="B32" s="153" t="s">
        <v>170</v>
      </c>
      <c r="C32" s="154" t="s">
        <v>989</v>
      </c>
      <c r="D32" s="155">
        <f>'Presupuesto de Ingresos 2024'!E86</f>
        <v>1460942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3.5" customHeight="1">
      <c r="B33" s="153" t="s">
        <v>214</v>
      </c>
      <c r="C33" s="154" t="s">
        <v>985</v>
      </c>
      <c r="D33" s="155">
        <f>'Presupuesto de Ingresos 2024'!E108</f>
        <v>855414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3.5" customHeight="1">
      <c r="B34" s="153" t="s">
        <v>251</v>
      </c>
      <c r="C34" s="154" t="s">
        <v>990</v>
      </c>
      <c r="D34" s="155">
        <f>'Presupuesto de Ingresos 2024'!E127</f>
        <v>124524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3.5" customHeight="1">
      <c r="B35" s="153" t="s">
        <v>279</v>
      </c>
      <c r="C35" s="154" t="s">
        <v>991</v>
      </c>
      <c r="D35" s="155">
        <f>'Presupuesto de Ingresos 2024'!E141</f>
        <v>635578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3.5" customHeight="1">
      <c r="B36" s="153" t="s">
        <v>291</v>
      </c>
      <c r="C36" s="154" t="s">
        <v>992</v>
      </c>
      <c r="D36" s="155">
        <f>'Presupuesto de Ingresos 2024'!E147</f>
        <v>2882820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3.5" customHeight="1">
      <c r="B37" s="153" t="s">
        <v>295</v>
      </c>
      <c r="C37" s="154" t="s">
        <v>993</v>
      </c>
      <c r="D37" s="155">
        <f>'Presupuesto de Ingresos 2024'!E149</f>
        <v>82828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3.5" customHeight="1">
      <c r="B38" s="153" t="s">
        <v>315</v>
      </c>
      <c r="C38" s="154" t="s">
        <v>994</v>
      </c>
      <c r="D38" s="155">
        <f>'Presupuesto de Ingresos 2024'!E159</f>
        <v>188205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3.5" customHeight="1">
      <c r="B39" s="153" t="s">
        <v>329</v>
      </c>
      <c r="C39" s="154" t="s">
        <v>995</v>
      </c>
      <c r="D39" s="155">
        <f>'Presupuesto de Ingresos 2024'!E166</f>
        <v>526792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3.5" customHeight="1">
      <c r="B40" s="153" t="s">
        <v>349</v>
      </c>
      <c r="C40" s="154" t="s">
        <v>996</v>
      </c>
      <c r="D40" s="155">
        <f>'Presupuesto de Ingresos 2024'!E176</f>
        <v>603336</v>
      </c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 customHeight="1">
      <c r="B41" s="153" t="s">
        <v>367</v>
      </c>
      <c r="C41" s="154" t="s">
        <v>997</v>
      </c>
      <c r="D41" s="155">
        <f>'Presupuesto de Ingresos 2024'!E185</f>
        <v>200143</v>
      </c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3.5" customHeight="1">
      <c r="B42" s="153" t="s">
        <v>377</v>
      </c>
      <c r="C42" s="154" t="s">
        <v>998</v>
      </c>
      <c r="D42" s="155">
        <f>'Presupuesto de Ingresos 2024'!E194</f>
        <v>728017</v>
      </c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3.5" customHeight="1">
      <c r="B43" s="153" t="s">
        <v>387</v>
      </c>
      <c r="C43" s="154" t="s">
        <v>999</v>
      </c>
      <c r="D43" s="155">
        <f>'Presupuesto de Ingresos 2024'!E203</f>
        <v>229790</v>
      </c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3.5" customHeight="1">
      <c r="B44" s="153" t="s">
        <v>393</v>
      </c>
      <c r="C44" s="154" t="s">
        <v>1000</v>
      </c>
      <c r="D44" s="155">
        <f>'Presupuesto de Ingresos 2024'!E206</f>
        <v>8355</v>
      </c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3.5" customHeight="1">
      <c r="B45" s="153" t="s">
        <v>399</v>
      </c>
      <c r="C45" s="154" t="s">
        <v>1001</v>
      </c>
      <c r="D45" s="155">
        <f>'Presupuesto de Ingresos 2024'!E209</f>
        <v>627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3.5" customHeight="1">
      <c r="B46" s="153" t="s">
        <v>403</v>
      </c>
      <c r="C46" s="154" t="s">
        <v>1002</v>
      </c>
      <c r="D46" s="155">
        <f>'Presupuesto de Ingresos 2024'!E211</f>
        <v>1897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3.5" customHeight="1">
      <c r="B47" s="153" t="s">
        <v>408</v>
      </c>
      <c r="C47" s="154" t="s">
        <v>1003</v>
      </c>
      <c r="D47" s="155">
        <f>'Presupuesto de Ingresos 2024'!E214</f>
        <v>0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" customHeight="1">
      <c r="A48" s="156">
        <v>45</v>
      </c>
      <c r="B48" s="150">
        <v>4144</v>
      </c>
      <c r="C48" s="151" t="s">
        <v>1004</v>
      </c>
      <c r="D48" s="152">
        <f>'Presupuesto de Ingresos 2024'!E245</f>
        <v>0</v>
      </c>
      <c r="E48" s="148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3.5" customHeight="1">
      <c r="A49" s="156">
        <v>49</v>
      </c>
      <c r="B49" s="150"/>
      <c r="C49" s="151" t="s">
        <v>1005</v>
      </c>
      <c r="D49" s="152">
        <f>'Presupuesto de Ingresos 2024'!E250</f>
        <v>0</v>
      </c>
      <c r="E49" s="148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" customHeight="1">
      <c r="A50" s="156">
        <v>44</v>
      </c>
      <c r="B50" s="150">
        <v>4149</v>
      </c>
      <c r="C50" s="151" t="s">
        <v>1006</v>
      </c>
      <c r="D50" s="152">
        <f>'Presupuesto de Ingresos 2024'!E252</f>
        <v>347160</v>
      </c>
      <c r="E50" s="148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" customHeight="1">
      <c r="A51" s="161"/>
      <c r="B51" s="162"/>
      <c r="C51" s="154" t="s">
        <v>1007</v>
      </c>
      <c r="D51" s="155">
        <f>'Presupuesto de Ingresos 2024'!E253</f>
        <v>1044</v>
      </c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" customHeight="1">
      <c r="A52" s="161"/>
      <c r="B52" s="162"/>
      <c r="C52" s="154" t="s">
        <v>1008</v>
      </c>
      <c r="D52" s="155">
        <f>'Presupuesto de Ingresos 2024'!E254</f>
        <v>1270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" customHeight="1">
      <c r="A53" s="161"/>
      <c r="B53" s="162"/>
      <c r="C53" s="154" t="s">
        <v>1009</v>
      </c>
      <c r="D53" s="155">
        <f>'Presupuesto de Ingresos 2024'!E255</f>
        <v>10445</v>
      </c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" customHeight="1">
      <c r="A54" s="161"/>
      <c r="B54" s="162"/>
      <c r="C54" s="154" t="s">
        <v>1010</v>
      </c>
      <c r="D54" s="155">
        <f>'Presupuesto de Ingresos 2024'!E256</f>
        <v>73115</v>
      </c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" customHeight="1">
      <c r="A55" s="161"/>
      <c r="B55" s="162"/>
      <c r="C55" s="154" t="s">
        <v>1011</v>
      </c>
      <c r="D55" s="155">
        <f>'Presupuesto de Ingresos 2024'!E257</f>
        <v>2298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" customHeight="1">
      <c r="A56" s="161"/>
      <c r="B56" s="162"/>
      <c r="C56" s="154" t="s">
        <v>1012</v>
      </c>
      <c r="D56" s="155">
        <f>'Presupuesto de Ingresos 2024'!E258</f>
        <v>2611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3.5" customHeight="1">
      <c r="B57" s="153" t="s">
        <v>493</v>
      </c>
      <c r="C57" s="154" t="s">
        <v>1013</v>
      </c>
      <c r="D57" s="155">
        <f>'Presupuesto de Ingresos 2024'!E259</f>
        <v>256377</v>
      </c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" customHeight="1">
      <c r="A58" s="156">
        <v>5</v>
      </c>
      <c r="B58" s="145">
        <v>4150</v>
      </c>
      <c r="C58" s="146" t="s">
        <v>1014</v>
      </c>
      <c r="D58" s="147">
        <f>'Presupuesto de Ingresos 2024'!E273</f>
        <v>14623</v>
      </c>
      <c r="E58" s="149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3.5" customHeight="1">
      <c r="A59" s="156">
        <v>51</v>
      </c>
      <c r="B59" s="150">
        <v>4151</v>
      </c>
      <c r="C59" s="151" t="s">
        <v>1014</v>
      </c>
      <c r="D59" s="152">
        <f>'Presupuesto de Ingresos 2024'!E274</f>
        <v>14623</v>
      </c>
      <c r="E59" s="148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3.5" customHeight="1">
      <c r="B60" s="153" t="s">
        <v>524</v>
      </c>
      <c r="C60" s="154" t="s">
        <v>1015</v>
      </c>
      <c r="D60" s="155">
        <f>'Presupuesto de Ingresos 2024'!E275</f>
        <v>0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3.5" customHeight="1">
      <c r="B61" s="153" t="s">
        <v>530</v>
      </c>
      <c r="C61" s="154" t="s">
        <v>1016</v>
      </c>
      <c r="D61" s="155">
        <f>'Presupuesto de Ingresos 2024'!E278</f>
        <v>0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3.5" customHeight="1">
      <c r="B62" s="153" t="s">
        <v>536</v>
      </c>
      <c r="C62" s="154" t="s">
        <v>1017</v>
      </c>
      <c r="D62" s="155">
        <f>'Presupuesto de Ingresos 2024'!E281</f>
        <v>0</v>
      </c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3.5" customHeight="1">
      <c r="B63" s="153"/>
      <c r="C63" s="154" t="s">
        <v>1018</v>
      </c>
      <c r="D63" s="155">
        <f>'Presupuesto de Ingresos 2024'!E288</f>
        <v>0</v>
      </c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3.5" customHeight="1">
      <c r="B64" s="153"/>
      <c r="C64" s="154" t="s">
        <v>1019</v>
      </c>
      <c r="D64" s="155">
        <f>'Presupuesto de Ingresos 2024'!E291</f>
        <v>14623</v>
      </c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3.5" customHeight="1">
      <c r="A65" s="156">
        <v>59</v>
      </c>
      <c r="B65" s="150">
        <v>4152</v>
      </c>
      <c r="C65" s="151" t="s">
        <v>1020</v>
      </c>
      <c r="D65" s="152">
        <f>'Presupuesto de Ingresos 2024'!E293</f>
        <v>0</v>
      </c>
      <c r="E65" s="148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" customHeight="1">
      <c r="A66" s="156">
        <v>6</v>
      </c>
      <c r="B66" s="145">
        <v>4160</v>
      </c>
      <c r="C66" s="146" t="s">
        <v>1021</v>
      </c>
      <c r="D66" s="147">
        <f>'Presupuesto de Ingresos 2024'!E295</f>
        <v>476291</v>
      </c>
      <c r="E66" s="149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" customHeight="1">
      <c r="A67" s="156">
        <v>61</v>
      </c>
      <c r="B67" s="150">
        <v>4162</v>
      </c>
      <c r="C67" s="151" t="s">
        <v>1022</v>
      </c>
      <c r="D67" s="152">
        <f>'Presupuesto de Ingresos 2024'!E296</f>
        <v>473158</v>
      </c>
      <c r="E67" s="148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3.5" customHeight="1">
      <c r="A68" s="156">
        <v>69</v>
      </c>
      <c r="B68" s="150">
        <v>4165</v>
      </c>
      <c r="C68" s="151" t="s">
        <v>1023</v>
      </c>
      <c r="D68" s="163">
        <f>'Presupuesto de Ingresos 2024'!E302</f>
        <v>0</v>
      </c>
      <c r="E68" s="148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30" customHeight="1">
      <c r="A69" s="156">
        <v>63</v>
      </c>
      <c r="B69" s="150">
        <v>4166</v>
      </c>
      <c r="C69" s="151" t="s">
        <v>1024</v>
      </c>
      <c r="D69" s="163">
        <f>'Presupuesto de Ingresos 2024'!E304</f>
        <v>0</v>
      </c>
      <c r="E69" s="148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3.5" customHeight="1">
      <c r="A70" s="156">
        <v>61</v>
      </c>
      <c r="B70" s="150">
        <v>4169</v>
      </c>
      <c r="C70" s="151" t="s">
        <v>1025</v>
      </c>
      <c r="D70" s="152">
        <f>'Presupuesto de Ingresos 2024'!E306</f>
        <v>3133</v>
      </c>
      <c r="E70" s="149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3.5" customHeight="1">
      <c r="A71" s="161"/>
      <c r="B71" s="162"/>
      <c r="C71" s="154" t="s">
        <v>1026</v>
      </c>
      <c r="D71" s="155">
        <f>'Presupuesto de Ingresos 2024'!E307</f>
        <v>0</v>
      </c>
      <c r="E71" s="148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3.5" customHeight="1">
      <c r="A72" s="161"/>
      <c r="B72" s="162"/>
      <c r="C72" s="154" t="s">
        <v>1027</v>
      </c>
      <c r="D72" s="155">
        <f>'Presupuesto de Ingresos 2024'!E308</f>
        <v>0</v>
      </c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3.5" customHeight="1">
      <c r="A73" s="161"/>
      <c r="B73" s="162"/>
      <c r="C73" s="154" t="s">
        <v>1028</v>
      </c>
      <c r="D73" s="155">
        <f>'Presupuesto de Ingresos 2024'!E309</f>
        <v>3133</v>
      </c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3.5" customHeight="1">
      <c r="A74" s="161"/>
      <c r="B74" s="162"/>
      <c r="C74" s="154" t="s">
        <v>1029</v>
      </c>
      <c r="D74" s="155">
        <f>'Presupuesto de Ingresos 2024'!E310</f>
        <v>0</v>
      </c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3.5" customHeight="1">
      <c r="B75" s="153"/>
      <c r="C75" s="154" t="s">
        <v>1030</v>
      </c>
      <c r="D75" s="155">
        <f>'Presupuesto de Ingresos 2024'!E311</f>
        <v>0</v>
      </c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3.5" customHeight="1">
      <c r="B76" s="153"/>
      <c r="C76" s="154" t="s">
        <v>1031</v>
      </c>
      <c r="D76" s="155">
        <f>'Presupuesto de Ingresos 2024'!E312</f>
        <v>0</v>
      </c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3.5" customHeight="1">
      <c r="B77" s="153"/>
      <c r="C77" s="154" t="s">
        <v>1032</v>
      </c>
      <c r="D77" s="155">
        <f>'Presupuesto de Ingresos 2024'!E313</f>
        <v>0</v>
      </c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3.5" customHeight="1">
      <c r="B78" s="153"/>
      <c r="C78" s="154" t="s">
        <v>1033</v>
      </c>
      <c r="D78" s="155">
        <f>'Presupuesto de Ingresos 2024'!E314</f>
        <v>0</v>
      </c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3.5" customHeight="1">
      <c r="B79" s="153"/>
      <c r="C79" s="154" t="s">
        <v>1034</v>
      </c>
      <c r="D79" s="155">
        <f>'Presupuesto de Ingresos 2024'!E315</f>
        <v>0</v>
      </c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3.5" customHeight="1">
      <c r="B80" s="153"/>
      <c r="C80" s="154" t="s">
        <v>1035</v>
      </c>
      <c r="D80" s="155">
        <f>'Presupuesto de Ingresos 2024'!E316</f>
        <v>0</v>
      </c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3.5" customHeight="1">
      <c r="B81" s="153"/>
      <c r="C81" s="154" t="s">
        <v>1036</v>
      </c>
      <c r="D81" s="155">
        <f>'Presupuesto de Ingresos 2024'!E317</f>
        <v>0</v>
      </c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3.5" customHeight="1">
      <c r="B82" s="153"/>
      <c r="C82" s="154" t="s">
        <v>1037</v>
      </c>
      <c r="D82" s="155">
        <f>'Presupuesto de Ingresos 2024'!E318</f>
        <v>0</v>
      </c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3.5" customHeight="1">
      <c r="B83" s="153"/>
      <c r="C83" s="154" t="s">
        <v>1038</v>
      </c>
      <c r="D83" s="155">
        <f>'Presupuesto de Ingresos 2024'!E319</f>
        <v>0</v>
      </c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3.5" customHeight="1">
      <c r="B84" s="153"/>
      <c r="C84" s="154" t="s">
        <v>1039</v>
      </c>
      <c r="D84" s="155">
        <f>'Presupuesto de Ingresos 2024'!E320</f>
        <v>0</v>
      </c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3.5" customHeight="1">
      <c r="B85" s="153" t="s">
        <v>590</v>
      </c>
      <c r="C85" s="154" t="s">
        <v>1040</v>
      </c>
      <c r="D85" s="155">
        <f>'Presupuesto de Ingresos 2024'!E321</f>
        <v>0</v>
      </c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3.5" customHeight="1">
      <c r="B86" s="153" t="s">
        <v>591</v>
      </c>
      <c r="C86" s="154" t="s">
        <v>1041</v>
      </c>
      <c r="D86" s="155">
        <f>'Presupuesto de Ingresos 2024'!E324</f>
        <v>0</v>
      </c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3.5" customHeight="1">
      <c r="B87" s="153" t="s">
        <v>593</v>
      </c>
      <c r="C87" s="154" t="s">
        <v>1042</v>
      </c>
      <c r="D87" s="155">
        <f>'Presupuesto de Ingresos 2024'!E333</f>
        <v>0</v>
      </c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3.5" customHeight="1">
      <c r="B88" s="153"/>
      <c r="C88" s="154" t="s">
        <v>641</v>
      </c>
      <c r="D88" s="155">
        <f>'Presupuesto de Ingresos 2024'!E337</f>
        <v>0</v>
      </c>
      <c r="E88" s="149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3.5" customHeight="1">
      <c r="B89" s="153"/>
      <c r="C89" s="154" t="s">
        <v>1043</v>
      </c>
      <c r="D89" s="155">
        <f>'Presupuesto de Ingresos 2024'!E338</f>
        <v>0</v>
      </c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3.5" customHeight="1">
      <c r="B90" s="153"/>
      <c r="C90" s="154" t="s">
        <v>1044</v>
      </c>
      <c r="D90" s="155">
        <f>'Presupuesto de Ingresos 2024'!E342</f>
        <v>0</v>
      </c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3.5" customHeight="1">
      <c r="B91" s="153"/>
      <c r="C91" s="154" t="s">
        <v>1045</v>
      </c>
      <c r="D91" s="155">
        <f>'Presupuesto de Ingresos 2024'!E346</f>
        <v>0</v>
      </c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3.5" customHeight="1">
      <c r="B92" s="153"/>
      <c r="C92" s="154" t="s">
        <v>1046</v>
      </c>
      <c r="D92" s="155">
        <f>'Presupuesto de Ingresos 2024'!E348</f>
        <v>0</v>
      </c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3.5" customHeight="1">
      <c r="B93" s="153"/>
      <c r="C93" s="154" t="s">
        <v>1047</v>
      </c>
      <c r="D93" s="155">
        <f>'Presupuesto de Ingresos 2024'!E355</f>
        <v>0</v>
      </c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3.5" customHeight="1">
      <c r="B94" s="153" t="s">
        <v>595</v>
      </c>
      <c r="C94" s="154" t="s">
        <v>1048</v>
      </c>
      <c r="D94" s="155">
        <f>'Presupuesto de Ingresos 2024'!E358</f>
        <v>0</v>
      </c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" customHeight="1">
      <c r="A95" s="156">
        <v>7</v>
      </c>
      <c r="B95" s="145">
        <v>4170</v>
      </c>
      <c r="C95" s="146" t="s">
        <v>1049</v>
      </c>
      <c r="D95" s="147">
        <f>'Presupuesto de Ingresos 2024'!E363</f>
        <v>0</v>
      </c>
      <c r="E95" s="149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3.5" customHeight="1">
      <c r="B96" s="150">
        <v>4171</v>
      </c>
      <c r="C96" s="164" t="s">
        <v>1050</v>
      </c>
      <c r="D96" s="165" t="s">
        <v>70</v>
      </c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30" customHeight="1">
      <c r="B97" s="150">
        <v>4172</v>
      </c>
      <c r="C97" s="164" t="s">
        <v>1051</v>
      </c>
      <c r="D97" s="165" t="s">
        <v>70</v>
      </c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3.5" customHeight="1">
      <c r="A98" s="156">
        <v>73</v>
      </c>
      <c r="B98" s="150"/>
      <c r="C98" s="151" t="s">
        <v>1052</v>
      </c>
      <c r="D98" s="152">
        <f>'Presupuesto de Ingresos 2024'!E366</f>
        <v>0</v>
      </c>
      <c r="E98" s="149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7.25" customHeight="1">
      <c r="A99" s="161"/>
      <c r="B99" s="162"/>
      <c r="C99" s="154" t="s">
        <v>1053</v>
      </c>
      <c r="D99" s="155">
        <f>'Presupuesto de Ingresos 2024'!E367</f>
        <v>0</v>
      </c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7.25" customHeight="1">
      <c r="A100" s="161"/>
      <c r="B100" s="162"/>
      <c r="C100" s="154" t="s">
        <v>1053</v>
      </c>
      <c r="D100" s="155">
        <f>'Presupuesto de Ingresos 2024'!E368</f>
        <v>0</v>
      </c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7.25" customHeight="1">
      <c r="A101" s="161"/>
      <c r="B101" s="162"/>
      <c r="C101" s="154" t="s">
        <v>1054</v>
      </c>
      <c r="D101" s="155">
        <f>'Presupuesto de Ingresos 2024'!E372</f>
        <v>0</v>
      </c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7.25" customHeight="1">
      <c r="A102" s="161"/>
      <c r="B102" s="162"/>
      <c r="C102" s="154" t="s">
        <v>1055</v>
      </c>
      <c r="D102" s="155">
        <f>'Presupuesto de Ingresos 2024'!E374</f>
        <v>0</v>
      </c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7.25" customHeight="1">
      <c r="A103" s="161"/>
      <c r="B103" s="162"/>
      <c r="C103" s="154" t="s">
        <v>1056</v>
      </c>
      <c r="D103" s="155">
        <f>'Presupuesto de Ingresos 2024'!E378</f>
        <v>0</v>
      </c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7.25" customHeight="1">
      <c r="A104" s="161"/>
      <c r="B104" s="162"/>
      <c r="C104" s="154" t="s">
        <v>1056</v>
      </c>
      <c r="D104" s="155">
        <f>'Presupuesto de Ingresos 2024'!E379</f>
        <v>0</v>
      </c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7.25" customHeight="1">
      <c r="A105" s="161"/>
      <c r="B105" s="162"/>
      <c r="C105" s="154" t="s">
        <v>1057</v>
      </c>
      <c r="D105" s="155">
        <f>'Presupuesto de Ingresos 2024'!E401</f>
        <v>0</v>
      </c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7.25" customHeight="1">
      <c r="A106" s="161"/>
      <c r="B106" s="162"/>
      <c r="C106" s="154" t="s">
        <v>1058</v>
      </c>
      <c r="D106" s="155">
        <f>'Presupuesto de Ingresos 2024'!E405</f>
        <v>0</v>
      </c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7.25" customHeight="1">
      <c r="A107" s="161"/>
      <c r="B107" s="162"/>
      <c r="C107" s="154" t="s">
        <v>1059</v>
      </c>
      <c r="D107" s="155">
        <f>'Presupuesto de Ingresos 2024'!E407</f>
        <v>0</v>
      </c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7.25" customHeight="1">
      <c r="A108" s="161"/>
      <c r="B108" s="162"/>
      <c r="C108" s="154" t="s">
        <v>1060</v>
      </c>
      <c r="D108" s="155">
        <f>'Presupuesto de Ingresos 2024'!E409</f>
        <v>0</v>
      </c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7.25" customHeight="1">
      <c r="A109" s="161"/>
      <c r="B109" s="162"/>
      <c r="C109" s="154" t="s">
        <v>1061</v>
      </c>
      <c r="D109" s="155">
        <f>'Presupuesto de Ingresos 2024'!E410</f>
        <v>0</v>
      </c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7.25" customHeight="1">
      <c r="A110" s="161"/>
      <c r="B110" s="162"/>
      <c r="C110" s="154" t="s">
        <v>1062</v>
      </c>
      <c r="D110" s="155">
        <f>'Presupuesto de Ingresos 2024'!E412</f>
        <v>0</v>
      </c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66.75" customHeight="1">
      <c r="B111" s="145"/>
      <c r="C111" s="146" t="s">
        <v>1063</v>
      </c>
      <c r="D111" s="147">
        <f>'Presupuesto de Ingresos 2024'!E414</f>
        <v>158170243</v>
      </c>
      <c r="E111" s="149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3.5" customHeight="1">
      <c r="A112" s="161">
        <v>8</v>
      </c>
      <c r="B112" s="145">
        <v>4210</v>
      </c>
      <c r="C112" s="151" t="s">
        <v>1064</v>
      </c>
      <c r="D112" s="152">
        <f>'Presupuesto de Ingresos 2024'!E415</f>
        <v>158170243</v>
      </c>
      <c r="E112" s="149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3.5" customHeight="1">
      <c r="A113" s="166">
        <v>81</v>
      </c>
      <c r="B113" s="153">
        <v>4211</v>
      </c>
      <c r="C113" s="164" t="s">
        <v>1065</v>
      </c>
      <c r="D113" s="167">
        <f>'Presupuesto de Ingresos 2024'!E416</f>
        <v>82875378</v>
      </c>
      <c r="E113" s="149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3.5" customHeight="1">
      <c r="A114" s="161"/>
      <c r="B114" s="153"/>
      <c r="C114" s="154" t="s">
        <v>1066</v>
      </c>
      <c r="D114" s="155">
        <f>'Presupuesto de Ingresos 2024'!E417</f>
        <v>80218247</v>
      </c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3.5" customHeight="1">
      <c r="A115" s="161"/>
      <c r="B115" s="153"/>
      <c r="C115" s="154" t="s">
        <v>1067</v>
      </c>
      <c r="D115" s="155">
        <f>'Presupuesto de Ingresos 2024'!E429</f>
        <v>1418772</v>
      </c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3.5" customHeight="1">
      <c r="A116" s="161"/>
      <c r="B116" s="153"/>
      <c r="C116" s="154" t="s">
        <v>1068</v>
      </c>
      <c r="D116" s="155">
        <f>'Presupuesto de Ingresos 2024'!E433</f>
        <v>1238359</v>
      </c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3.5" customHeight="1">
      <c r="A117" s="161"/>
      <c r="B117" s="153"/>
      <c r="C117" s="154" t="s">
        <v>1069</v>
      </c>
      <c r="D117" s="155">
        <f>'Presupuesto de Ingresos 2024'!E439</f>
        <v>0</v>
      </c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3.5" customHeight="1">
      <c r="A118" s="168">
        <v>82</v>
      </c>
      <c r="B118" s="153">
        <v>4212</v>
      </c>
      <c r="C118" s="164" t="s">
        <v>1070</v>
      </c>
      <c r="D118" s="167">
        <f>'Presupuesto de Ingresos 2024'!E441</f>
        <v>74955945</v>
      </c>
      <c r="E118" s="148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3.5" customHeight="1">
      <c r="A119" s="161"/>
      <c r="B119" s="153">
        <v>4212</v>
      </c>
      <c r="C119" s="164" t="s">
        <v>1071</v>
      </c>
      <c r="D119" s="167">
        <f>'Presupuesto de Ingresos 2024'!E448</f>
        <v>338920</v>
      </c>
      <c r="E119" s="148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3.5" customHeight="1">
      <c r="A120" s="156">
        <v>83</v>
      </c>
      <c r="B120" s="153">
        <v>4213</v>
      </c>
      <c r="C120" s="154" t="s">
        <v>1072</v>
      </c>
      <c r="D120" s="155">
        <f>'Presupuesto de Ingresos 2024'!E449</f>
        <v>0</v>
      </c>
      <c r="E120" s="148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3.5" customHeight="1">
      <c r="A121" s="168">
        <v>83</v>
      </c>
      <c r="B121" s="153"/>
      <c r="C121" s="154" t="s">
        <v>1073</v>
      </c>
      <c r="D121" s="155">
        <f>'Presupuesto de Ingresos 2024'!E452</f>
        <v>338920</v>
      </c>
      <c r="E121" s="148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3.5" customHeight="1">
      <c r="A122" s="156">
        <v>84</v>
      </c>
      <c r="B122" s="153"/>
      <c r="C122" s="154" t="s">
        <v>1074</v>
      </c>
      <c r="D122" s="155">
        <f>'Presupuesto de Ingresos 2024'!E466</f>
        <v>0</v>
      </c>
      <c r="E122" s="148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3.5" customHeight="1">
      <c r="A123" s="168">
        <v>85</v>
      </c>
      <c r="B123" s="153"/>
      <c r="C123" s="154" t="s">
        <v>1075</v>
      </c>
      <c r="D123" s="155">
        <f>'Presupuesto de Ingresos 2024'!E468</f>
        <v>0</v>
      </c>
      <c r="E123" s="148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3.5" customHeight="1">
      <c r="A124" s="161">
        <v>9</v>
      </c>
      <c r="B124" s="145">
        <v>4220</v>
      </c>
      <c r="C124" s="151" t="s">
        <v>1076</v>
      </c>
      <c r="D124" s="152">
        <f>'Presupuesto de Ingresos 2024'!E470</f>
        <v>0</v>
      </c>
      <c r="E124" s="149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3.5" customHeight="1">
      <c r="A125" s="161">
        <v>91</v>
      </c>
      <c r="B125" s="153">
        <v>4221</v>
      </c>
      <c r="C125" s="164" t="s">
        <v>1077</v>
      </c>
      <c r="D125" s="167">
        <f>'Presupuesto de Ingresos 2024'!E471</f>
        <v>0</v>
      </c>
      <c r="E125" s="148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3.5" customHeight="1">
      <c r="A126" s="156">
        <v>91</v>
      </c>
      <c r="B126" s="153">
        <v>4221</v>
      </c>
      <c r="C126" s="154" t="s">
        <v>1078</v>
      </c>
      <c r="D126" s="155">
        <f>'Presupuesto de Ingresos 2024'!E472</f>
        <v>0</v>
      </c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3.5" customHeight="1">
      <c r="A127" s="168">
        <v>91</v>
      </c>
      <c r="B127" s="153">
        <v>4221</v>
      </c>
      <c r="C127" s="154" t="s">
        <v>1079</v>
      </c>
      <c r="D127" s="155">
        <f>'Presupuesto de Ingresos 2024'!E476</f>
        <v>0</v>
      </c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3.5" customHeight="1">
      <c r="A128" s="161">
        <v>93</v>
      </c>
      <c r="B128" s="153">
        <v>4223</v>
      </c>
      <c r="C128" s="164" t="s">
        <v>1080</v>
      </c>
      <c r="D128" s="167">
        <f>'Presupuesto de Ingresos 2024'!E478</f>
        <v>0</v>
      </c>
      <c r="E128" s="148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3.5" customHeight="1">
      <c r="A129" s="156">
        <v>93</v>
      </c>
      <c r="B129" s="153"/>
      <c r="C129" s="154" t="s">
        <v>1081</v>
      </c>
      <c r="D129" s="155">
        <f>'Presupuesto de Ingresos 2024'!E479</f>
        <v>0</v>
      </c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3.5" customHeight="1">
      <c r="A130" s="168">
        <v>93</v>
      </c>
      <c r="B130" s="153"/>
      <c r="C130" s="154" t="s">
        <v>1082</v>
      </c>
      <c r="D130" s="155">
        <f>'Presupuesto de Ingresos 2024'!E481</f>
        <v>0</v>
      </c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3.5" customHeight="1">
      <c r="A131" s="156">
        <v>79</v>
      </c>
      <c r="B131" s="153"/>
      <c r="C131" s="146" t="s">
        <v>1083</v>
      </c>
      <c r="D131" s="147">
        <f>'Presupuesto de Ingresos 2024'!E483</f>
        <v>11072</v>
      </c>
      <c r="E131" s="149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3.5" customHeight="1">
      <c r="A132" s="161"/>
      <c r="B132" s="153"/>
      <c r="C132" s="151" t="s">
        <v>1084</v>
      </c>
      <c r="D132" s="169">
        <f>'Presupuesto de Ingresos 2024'!E484</f>
        <v>11072</v>
      </c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3.5" customHeight="1">
      <c r="A133" s="161"/>
      <c r="B133" s="153"/>
      <c r="C133" s="151" t="s">
        <v>1085</v>
      </c>
      <c r="D133" s="169">
        <f>'Presupuesto de Ingresos 2024'!E487</f>
        <v>0</v>
      </c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" customHeight="1">
      <c r="A134" s="170">
        <v>0</v>
      </c>
      <c r="B134" s="145">
        <v>0</v>
      </c>
      <c r="C134" s="146" t="s">
        <v>1086</v>
      </c>
      <c r="D134" s="147">
        <f>'Presupuesto de Ingresos 2024'!E494</f>
        <v>0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3.5" customHeight="1">
      <c r="A135" s="170">
        <v>0</v>
      </c>
      <c r="B135" s="171">
        <v>2958101</v>
      </c>
      <c r="C135" s="151" t="s">
        <v>1087</v>
      </c>
      <c r="D135" s="152">
        <f>'Presupuesto de Ingresos 2024'!E495</f>
        <v>0</v>
      </c>
      <c r="E135" s="149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3.5" customHeight="1">
      <c r="A136" s="170">
        <v>0</v>
      </c>
      <c r="B136" s="153" t="s">
        <v>936</v>
      </c>
      <c r="C136" s="154" t="s">
        <v>1088</v>
      </c>
      <c r="D136" s="155">
        <f>'Presupuesto de Ingresos 2024'!E496</f>
        <v>0</v>
      </c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3.5" customHeight="1">
      <c r="A137" s="170">
        <v>0</v>
      </c>
      <c r="B137" s="153" t="s">
        <v>945</v>
      </c>
      <c r="C137" s="154" t="s">
        <v>1089</v>
      </c>
      <c r="D137" s="155">
        <f>'Presupuesto de Ingresos 2024'!E500</f>
        <v>0</v>
      </c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3.5" customHeight="1">
      <c r="A138" s="170">
        <v>0</v>
      </c>
      <c r="B138" s="153" t="s">
        <v>953</v>
      </c>
      <c r="C138" s="172" t="s">
        <v>1090</v>
      </c>
      <c r="D138" s="173">
        <f>'Presupuesto de Ingresos 2024'!E503</f>
        <v>0</v>
      </c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3.5" customHeight="1">
      <c r="B139" s="53"/>
      <c r="C139" s="49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3.5" customHeight="1">
      <c r="B140" s="53"/>
      <c r="C140" s="49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3.5" customHeight="1">
      <c r="A141" s="174" t="s">
        <v>959</v>
      </c>
      <c r="B141" s="175"/>
      <c r="C141" s="176"/>
      <c r="D141" s="49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3.5" customHeight="1">
      <c r="A142" s="177" t="s">
        <v>960</v>
      </c>
      <c r="B142" s="178"/>
      <c r="C142" s="179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3.5" customHeight="1">
      <c r="A143" s="180" t="s">
        <v>961</v>
      </c>
      <c r="B143" s="181"/>
      <c r="C143" s="182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3.5" customHeight="1">
      <c r="B144" s="338" t="s">
        <v>1091</v>
      </c>
      <c r="C144" s="332"/>
      <c r="D144" s="332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3.5" customHeight="1">
      <c r="B145" s="53"/>
      <c r="C145" s="49"/>
      <c r="D145" s="49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3.5" customHeight="1">
      <c r="A146" s="124"/>
      <c r="B146" s="133"/>
      <c r="C146" s="124"/>
      <c r="D146" s="13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3.5" customHeight="1">
      <c r="A147" s="124"/>
      <c r="B147" s="133"/>
      <c r="C147" s="124"/>
      <c r="D147" s="13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3.5" customHeight="1">
      <c r="A148" s="124"/>
      <c r="B148" s="133"/>
      <c r="C148" s="124"/>
      <c r="D148" s="13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3.5" customHeight="1">
      <c r="A149" s="124"/>
      <c r="B149" s="133"/>
      <c r="C149" s="124"/>
      <c r="D149" s="13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3.5" customHeight="1">
      <c r="A150" s="124"/>
      <c r="B150" s="133"/>
      <c r="C150" s="124"/>
      <c r="D150" s="13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3.5" customHeight="1">
      <c r="A151" s="124"/>
      <c r="B151" s="133"/>
      <c r="C151" s="124"/>
      <c r="D151" s="13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3.5" customHeight="1">
      <c r="A152" s="124"/>
      <c r="B152" s="133"/>
      <c r="C152" s="124"/>
      <c r="D152" s="13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3.5" customHeight="1">
      <c r="A153" s="124"/>
      <c r="B153" s="133"/>
      <c r="C153" s="124"/>
      <c r="D153" s="13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3.5" customHeight="1">
      <c r="A154" s="124"/>
      <c r="B154" s="133"/>
      <c r="C154" s="124"/>
      <c r="D154" s="13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3.5" customHeight="1">
      <c r="A155" s="124"/>
      <c r="B155" s="133"/>
      <c r="C155" s="124"/>
      <c r="D155" s="13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3.5" customHeight="1">
      <c r="A156" s="124"/>
      <c r="B156" s="133"/>
      <c r="C156" s="124"/>
      <c r="D156" s="13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3.5" customHeight="1">
      <c r="A157" s="124"/>
      <c r="B157" s="133"/>
      <c r="C157" s="124"/>
      <c r="D157" s="13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3.5" customHeight="1">
      <c r="A158" s="124"/>
      <c r="B158" s="133"/>
      <c r="C158" s="124"/>
      <c r="D158" s="13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5.75" customHeight="1">
      <c r="A159" s="124"/>
      <c r="B159" s="133"/>
      <c r="C159" s="124"/>
      <c r="D159" s="13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3.5" customHeight="1">
      <c r="A160" s="124"/>
      <c r="B160" s="133"/>
      <c r="C160" s="124"/>
      <c r="D160" s="13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3.5" customHeight="1">
      <c r="A161" s="124"/>
      <c r="B161" s="133"/>
      <c r="C161" s="124"/>
      <c r="D161" s="13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3.5" customHeight="1">
      <c r="A162" s="124"/>
      <c r="B162" s="133"/>
      <c r="C162" s="124"/>
      <c r="D162" s="13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3.5" customHeight="1">
      <c r="A163" s="124"/>
      <c r="B163" s="133"/>
      <c r="C163" s="124"/>
      <c r="D163" s="13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3.5" customHeight="1">
      <c r="A164" s="124"/>
      <c r="B164" s="133"/>
      <c r="C164" s="124"/>
      <c r="D164" s="13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3.5" customHeight="1">
      <c r="A165" s="124"/>
      <c r="B165" s="133"/>
      <c r="C165" s="124"/>
      <c r="D165" s="13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3.5" customHeight="1">
      <c r="A166" s="124"/>
      <c r="B166" s="133"/>
      <c r="C166" s="124"/>
      <c r="D166" s="13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3.5" customHeight="1">
      <c r="A167" s="124"/>
      <c r="B167" s="133"/>
      <c r="C167" s="124"/>
      <c r="D167" s="13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3.5" customHeight="1">
      <c r="A168" s="124"/>
      <c r="B168" s="133"/>
      <c r="C168" s="124"/>
      <c r="D168" s="13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3.5" customHeight="1">
      <c r="A169" s="124"/>
      <c r="B169" s="133"/>
      <c r="C169" s="124"/>
      <c r="D169" s="13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3.5" customHeight="1">
      <c r="A170" s="124"/>
      <c r="B170" s="133"/>
      <c r="C170" s="124"/>
      <c r="D170" s="13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3.5" customHeight="1">
      <c r="A171" s="124"/>
      <c r="B171" s="133"/>
      <c r="C171" s="124"/>
      <c r="D171" s="13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3.5" customHeight="1">
      <c r="A172" s="124"/>
      <c r="B172" s="133"/>
      <c r="C172" s="124"/>
      <c r="D172" s="13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3.5" customHeight="1">
      <c r="A173" s="124"/>
      <c r="B173" s="133"/>
      <c r="C173" s="124"/>
      <c r="D173" s="13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3.5" customHeight="1">
      <c r="A174" s="124"/>
      <c r="B174" s="133"/>
      <c r="C174" s="124"/>
      <c r="D174" s="13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3.5" customHeight="1">
      <c r="A175" s="124"/>
      <c r="B175" s="133"/>
      <c r="C175" s="124"/>
      <c r="D175" s="13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3.5" customHeight="1">
      <c r="A176" s="124"/>
      <c r="B176" s="133"/>
      <c r="C176" s="124"/>
      <c r="D176" s="13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3.5" customHeight="1">
      <c r="A177" s="124"/>
      <c r="B177" s="133"/>
      <c r="C177" s="124"/>
      <c r="D177" s="13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3.5" customHeight="1">
      <c r="A178" s="124"/>
      <c r="B178" s="133"/>
      <c r="C178" s="124"/>
      <c r="D178" s="13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3.5" customHeight="1">
      <c r="A179" s="124"/>
      <c r="B179" s="133"/>
      <c r="C179" s="124"/>
      <c r="D179" s="13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3.5" customHeight="1">
      <c r="A180" s="124"/>
      <c r="B180" s="133"/>
      <c r="C180" s="124"/>
      <c r="D180" s="13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3.5" customHeight="1">
      <c r="A181" s="124"/>
      <c r="B181" s="133"/>
      <c r="C181" s="124"/>
      <c r="D181" s="13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3.5" customHeight="1">
      <c r="A182" s="124"/>
      <c r="B182" s="133"/>
      <c r="C182" s="124"/>
      <c r="D182" s="13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3.5" customHeight="1">
      <c r="A183" s="124"/>
      <c r="B183" s="133"/>
      <c r="C183" s="124"/>
      <c r="D183" s="13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3.5" customHeight="1">
      <c r="A184" s="124"/>
      <c r="B184" s="133"/>
      <c r="C184" s="124"/>
      <c r="D184" s="13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3.5" customHeight="1">
      <c r="A185" s="124"/>
      <c r="B185" s="133"/>
      <c r="C185" s="124"/>
      <c r="D185" s="13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3.5" customHeight="1">
      <c r="A186" s="124"/>
      <c r="B186" s="133"/>
      <c r="C186" s="124"/>
      <c r="D186" s="13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3.5" customHeight="1">
      <c r="A187" s="124"/>
      <c r="B187" s="133"/>
      <c r="C187" s="124"/>
      <c r="D187" s="13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3.5" customHeight="1">
      <c r="A188" s="124"/>
      <c r="B188" s="133"/>
      <c r="C188" s="124"/>
      <c r="D188" s="13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3.5" customHeight="1">
      <c r="A189" s="124"/>
      <c r="B189" s="133"/>
      <c r="C189" s="124"/>
      <c r="D189" s="13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3.5" customHeight="1">
      <c r="A190" s="124"/>
      <c r="B190" s="133"/>
      <c r="C190" s="124"/>
      <c r="D190" s="13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3.5" customHeight="1">
      <c r="A191" s="124"/>
      <c r="B191" s="133"/>
      <c r="C191" s="124"/>
      <c r="D191" s="13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3.5" customHeight="1">
      <c r="A192" s="124"/>
      <c r="B192" s="133"/>
      <c r="C192" s="124"/>
      <c r="D192" s="13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3.5" customHeight="1">
      <c r="A193" s="124"/>
      <c r="B193" s="133"/>
      <c r="C193" s="124"/>
      <c r="D193" s="13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3.5" customHeight="1">
      <c r="A194" s="124"/>
      <c r="B194" s="133"/>
      <c r="C194" s="124"/>
      <c r="D194" s="13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3.5" customHeight="1">
      <c r="A195" s="124"/>
      <c r="B195" s="133"/>
      <c r="C195" s="124"/>
      <c r="D195" s="13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3.5" customHeight="1">
      <c r="A196" s="124"/>
      <c r="B196" s="133"/>
      <c r="C196" s="124"/>
      <c r="D196" s="13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3.5" customHeight="1">
      <c r="A197" s="124"/>
      <c r="B197" s="133"/>
      <c r="C197" s="124"/>
      <c r="D197" s="13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3.5" customHeight="1">
      <c r="A198" s="124"/>
      <c r="B198" s="133"/>
      <c r="C198" s="124"/>
      <c r="D198" s="13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3.5" customHeight="1">
      <c r="A199" s="124"/>
      <c r="B199" s="133"/>
      <c r="C199" s="124"/>
      <c r="D199" s="13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</row>
    <row r="200" spans="1:26" ht="13.5" customHeight="1">
      <c r="A200" s="124"/>
      <c r="B200" s="133"/>
      <c r="C200" s="124"/>
      <c r="D200" s="13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</row>
    <row r="201" spans="1:26" ht="13.5" customHeight="1">
      <c r="A201" s="124"/>
      <c r="B201" s="133"/>
      <c r="C201" s="124"/>
      <c r="D201" s="13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</row>
    <row r="202" spans="1:26" ht="13.5" customHeight="1">
      <c r="A202" s="124"/>
      <c r="B202" s="133"/>
      <c r="C202" s="124"/>
      <c r="D202" s="13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3.5" customHeight="1">
      <c r="A203" s="124"/>
      <c r="B203" s="133"/>
      <c r="C203" s="124"/>
      <c r="D203" s="13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3.5" customHeight="1">
      <c r="A204" s="124"/>
      <c r="B204" s="133"/>
      <c r="C204" s="124"/>
      <c r="D204" s="13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3.5" customHeight="1">
      <c r="A205" s="124"/>
      <c r="B205" s="133"/>
      <c r="C205" s="124"/>
      <c r="D205" s="13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3.5" customHeight="1">
      <c r="A206" s="124"/>
      <c r="B206" s="133"/>
      <c r="C206" s="124"/>
      <c r="D206" s="13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3.5" customHeight="1">
      <c r="A207" s="124"/>
      <c r="B207" s="133"/>
      <c r="C207" s="124"/>
      <c r="D207" s="13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3.5" customHeight="1">
      <c r="A208" s="124"/>
      <c r="B208" s="133"/>
      <c r="C208" s="124"/>
      <c r="D208" s="13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3.5" customHeight="1">
      <c r="A209" s="124"/>
      <c r="B209" s="133"/>
      <c r="C209" s="124"/>
      <c r="D209" s="13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3.5" customHeight="1">
      <c r="A210" s="124"/>
      <c r="B210" s="133"/>
      <c r="C210" s="124"/>
      <c r="D210" s="13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3.5" customHeight="1">
      <c r="A211" s="124"/>
      <c r="B211" s="133"/>
      <c r="C211" s="124"/>
      <c r="D211" s="13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3.5" customHeight="1">
      <c r="A212" s="124"/>
      <c r="B212" s="133"/>
      <c r="C212" s="124"/>
      <c r="D212" s="13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3.5" customHeight="1">
      <c r="A213" s="124"/>
      <c r="B213" s="133"/>
      <c r="C213" s="124"/>
      <c r="D213" s="13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3.5" customHeight="1">
      <c r="A214" s="124"/>
      <c r="B214" s="133"/>
      <c r="C214" s="124"/>
      <c r="D214" s="13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3.5" customHeight="1">
      <c r="A215" s="124"/>
      <c r="B215" s="133"/>
      <c r="C215" s="124"/>
      <c r="D215" s="13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3.5" customHeight="1">
      <c r="A216" s="124"/>
      <c r="B216" s="133"/>
      <c r="C216" s="124"/>
      <c r="D216" s="13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3.5" customHeight="1">
      <c r="A217" s="124"/>
      <c r="B217" s="133"/>
      <c r="C217" s="124"/>
      <c r="D217" s="13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3.5" customHeight="1">
      <c r="A218" s="124"/>
      <c r="B218" s="133"/>
      <c r="C218" s="124"/>
      <c r="D218" s="13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3.5" customHeight="1">
      <c r="A219" s="124"/>
      <c r="B219" s="133"/>
      <c r="C219" s="124"/>
      <c r="D219" s="13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3.5" customHeight="1">
      <c r="A220" s="124"/>
      <c r="B220" s="133"/>
      <c r="C220" s="124"/>
      <c r="D220" s="13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3.5" customHeight="1">
      <c r="A221" s="124"/>
      <c r="B221" s="133"/>
      <c r="C221" s="124"/>
      <c r="D221" s="13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3.5" customHeight="1">
      <c r="A222" s="124"/>
      <c r="B222" s="133"/>
      <c r="C222" s="124"/>
      <c r="D222" s="13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3.5" customHeight="1">
      <c r="A223" s="124"/>
      <c r="B223" s="133"/>
      <c r="C223" s="124"/>
      <c r="D223" s="13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3.5" customHeight="1">
      <c r="A224" s="124"/>
      <c r="B224" s="133"/>
      <c r="C224" s="124"/>
      <c r="D224" s="13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3.5" customHeight="1">
      <c r="A225" s="124"/>
      <c r="B225" s="133"/>
      <c r="C225" s="124"/>
      <c r="D225" s="13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3.5" customHeight="1">
      <c r="A226" s="124"/>
      <c r="B226" s="133"/>
      <c r="C226" s="124"/>
      <c r="D226" s="13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3.5" customHeight="1">
      <c r="A227" s="124"/>
      <c r="B227" s="133"/>
      <c r="C227" s="124"/>
      <c r="D227" s="13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3.5" customHeight="1">
      <c r="A228" s="124"/>
      <c r="B228" s="133"/>
      <c r="C228" s="124"/>
      <c r="D228" s="13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3.5" customHeight="1">
      <c r="A229" s="124"/>
      <c r="B229" s="133"/>
      <c r="C229" s="124"/>
      <c r="D229" s="13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3.5" customHeight="1">
      <c r="A230" s="124"/>
      <c r="B230" s="133"/>
      <c r="C230" s="124"/>
      <c r="D230" s="13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3.5" customHeight="1">
      <c r="A231" s="124"/>
      <c r="B231" s="133"/>
      <c r="C231" s="124"/>
      <c r="D231" s="13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3.5" customHeight="1">
      <c r="A232" s="124"/>
      <c r="B232" s="133"/>
      <c r="C232" s="124"/>
      <c r="D232" s="13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3.5" customHeight="1">
      <c r="A233" s="124"/>
      <c r="B233" s="133"/>
      <c r="C233" s="124"/>
      <c r="D233" s="13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3.5" customHeight="1">
      <c r="A234" s="124"/>
      <c r="B234" s="133"/>
      <c r="C234" s="124"/>
      <c r="D234" s="13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3.5" customHeight="1">
      <c r="A235" s="124"/>
      <c r="B235" s="133"/>
      <c r="C235" s="124"/>
      <c r="D235" s="13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3.5" customHeight="1">
      <c r="A236" s="124"/>
      <c r="B236" s="133"/>
      <c r="C236" s="124"/>
      <c r="D236" s="13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3.5" customHeight="1">
      <c r="A237" s="124"/>
      <c r="B237" s="133"/>
      <c r="C237" s="124"/>
      <c r="D237" s="13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3.5" customHeight="1">
      <c r="A238" s="124"/>
      <c r="B238" s="133"/>
      <c r="C238" s="124"/>
      <c r="D238" s="13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3.5" customHeight="1">
      <c r="A239" s="124"/>
      <c r="B239" s="133"/>
      <c r="C239" s="124"/>
      <c r="D239" s="13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3.5" customHeight="1">
      <c r="A240" s="124"/>
      <c r="B240" s="133"/>
      <c r="C240" s="124"/>
      <c r="D240" s="13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3.5" customHeight="1">
      <c r="A241" s="124"/>
      <c r="B241" s="133"/>
      <c r="C241" s="124"/>
      <c r="D241" s="13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3.5" customHeight="1">
      <c r="A242" s="124"/>
      <c r="B242" s="133"/>
      <c r="C242" s="124"/>
      <c r="D242" s="13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3.5" customHeight="1">
      <c r="A243" s="124"/>
      <c r="B243" s="133"/>
      <c r="C243" s="124"/>
      <c r="D243" s="13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3.5" customHeight="1">
      <c r="A244" s="124"/>
      <c r="B244" s="133"/>
      <c r="C244" s="124"/>
      <c r="D244" s="13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3.5" customHeight="1">
      <c r="A245" s="124"/>
      <c r="B245" s="133"/>
      <c r="C245" s="124"/>
      <c r="D245" s="13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3.5" customHeight="1">
      <c r="A246" s="124"/>
      <c r="B246" s="133"/>
      <c r="C246" s="124"/>
      <c r="D246" s="13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3.5" customHeight="1">
      <c r="A247" s="124"/>
      <c r="B247" s="133"/>
      <c r="C247" s="124"/>
      <c r="D247" s="13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3.5" customHeight="1">
      <c r="A248" s="124"/>
      <c r="B248" s="133"/>
      <c r="C248" s="124"/>
      <c r="D248" s="13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3.5" customHeight="1">
      <c r="A249" s="124"/>
      <c r="B249" s="133"/>
      <c r="C249" s="124"/>
      <c r="D249" s="13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3.5" customHeight="1">
      <c r="A250" s="124"/>
      <c r="B250" s="133"/>
      <c r="C250" s="124"/>
      <c r="D250" s="13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3.5" customHeight="1">
      <c r="A251" s="124"/>
      <c r="B251" s="133"/>
      <c r="C251" s="124"/>
      <c r="D251" s="13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3.5" customHeight="1">
      <c r="A252" s="124"/>
      <c r="B252" s="133"/>
      <c r="C252" s="124"/>
      <c r="D252" s="13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3.5" customHeight="1">
      <c r="A253" s="124"/>
      <c r="B253" s="133"/>
      <c r="C253" s="124"/>
      <c r="D253" s="13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3.5" customHeight="1">
      <c r="A254" s="124"/>
      <c r="B254" s="133"/>
      <c r="C254" s="124"/>
      <c r="D254" s="13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3.5" customHeight="1">
      <c r="A255" s="124"/>
      <c r="B255" s="133"/>
      <c r="C255" s="124"/>
      <c r="D255" s="13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3.5" customHeight="1">
      <c r="A256" s="124"/>
      <c r="B256" s="133"/>
      <c r="C256" s="124"/>
      <c r="D256" s="13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3.5" customHeight="1">
      <c r="A257" s="124"/>
      <c r="B257" s="133"/>
      <c r="C257" s="124"/>
      <c r="D257" s="13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3.5" customHeight="1">
      <c r="A258" s="124"/>
      <c r="B258" s="133"/>
      <c r="C258" s="124"/>
      <c r="D258" s="13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3.5" customHeight="1">
      <c r="A259" s="124"/>
      <c r="B259" s="133"/>
      <c r="C259" s="124"/>
      <c r="D259" s="13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3.5" customHeight="1">
      <c r="A260" s="124"/>
      <c r="B260" s="133"/>
      <c r="C260" s="124"/>
      <c r="D260" s="13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3.5" customHeight="1">
      <c r="A261" s="124"/>
      <c r="B261" s="133"/>
      <c r="C261" s="124"/>
      <c r="D261" s="13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3.5" customHeight="1">
      <c r="A262" s="124"/>
      <c r="B262" s="133"/>
      <c r="C262" s="124"/>
      <c r="D262" s="13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3.5" customHeight="1">
      <c r="A263" s="124"/>
      <c r="B263" s="133"/>
      <c r="C263" s="124"/>
      <c r="D263" s="13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3.5" customHeight="1">
      <c r="A264" s="124"/>
      <c r="B264" s="133"/>
      <c r="C264" s="124"/>
      <c r="D264" s="13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3.5" customHeight="1">
      <c r="A265" s="124"/>
      <c r="B265" s="133"/>
      <c r="C265" s="124"/>
      <c r="D265" s="13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3.5" customHeight="1">
      <c r="A266" s="124"/>
      <c r="B266" s="133"/>
      <c r="C266" s="124"/>
      <c r="D266" s="13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3.5" customHeight="1">
      <c r="A267" s="124"/>
      <c r="B267" s="133"/>
      <c r="C267" s="124"/>
      <c r="D267" s="13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3.5" customHeight="1">
      <c r="A268" s="124"/>
      <c r="B268" s="133"/>
      <c r="C268" s="124"/>
      <c r="D268" s="13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3.5" customHeight="1">
      <c r="A269" s="124"/>
      <c r="B269" s="133"/>
      <c r="C269" s="124"/>
      <c r="D269" s="13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3.5" customHeight="1">
      <c r="A270" s="124"/>
      <c r="B270" s="133"/>
      <c r="C270" s="124"/>
      <c r="D270" s="13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3.5" customHeight="1">
      <c r="A271" s="124"/>
      <c r="B271" s="133"/>
      <c r="C271" s="124"/>
      <c r="D271" s="13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3.5" customHeight="1">
      <c r="A272" s="124"/>
      <c r="B272" s="133"/>
      <c r="C272" s="124"/>
      <c r="D272" s="13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3.5" customHeight="1">
      <c r="A273" s="124"/>
      <c r="B273" s="133"/>
      <c r="C273" s="124"/>
      <c r="D273" s="13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3.5" customHeight="1">
      <c r="A274" s="124"/>
      <c r="B274" s="133"/>
      <c r="C274" s="124"/>
      <c r="D274" s="13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3.5" customHeight="1">
      <c r="A275" s="124"/>
      <c r="B275" s="133"/>
      <c r="C275" s="124"/>
      <c r="D275" s="13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3.5" customHeight="1">
      <c r="A276" s="124"/>
      <c r="B276" s="133"/>
      <c r="C276" s="124"/>
      <c r="D276" s="13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3.5" customHeight="1">
      <c r="A277" s="124"/>
      <c r="B277" s="133"/>
      <c r="C277" s="124"/>
      <c r="D277" s="13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3.5" customHeight="1">
      <c r="A278" s="124"/>
      <c r="B278" s="133"/>
      <c r="C278" s="124"/>
      <c r="D278" s="13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3.5" customHeight="1">
      <c r="A279" s="124"/>
      <c r="B279" s="133"/>
      <c r="C279" s="124"/>
      <c r="D279" s="13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3.5" customHeight="1">
      <c r="A280" s="124"/>
      <c r="B280" s="133"/>
      <c r="C280" s="124"/>
      <c r="D280" s="13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3.5" customHeight="1">
      <c r="A281" s="124"/>
      <c r="B281" s="133"/>
      <c r="C281" s="124"/>
      <c r="D281" s="13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3.5" customHeight="1">
      <c r="A282" s="124"/>
      <c r="B282" s="133"/>
      <c r="C282" s="124"/>
      <c r="D282" s="13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3.5" customHeight="1">
      <c r="A283" s="124"/>
      <c r="B283" s="133"/>
      <c r="C283" s="124"/>
      <c r="D283" s="13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3.5" customHeight="1">
      <c r="A284" s="124"/>
      <c r="B284" s="133"/>
      <c r="C284" s="124"/>
      <c r="D284" s="13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3.5" customHeight="1">
      <c r="A285" s="124"/>
      <c r="B285" s="133"/>
      <c r="C285" s="124"/>
      <c r="D285" s="13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3.5" customHeight="1">
      <c r="A286" s="124"/>
      <c r="B286" s="133"/>
      <c r="C286" s="124"/>
      <c r="D286" s="13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3.5" customHeight="1">
      <c r="A287" s="124"/>
      <c r="B287" s="133"/>
      <c r="C287" s="124"/>
      <c r="D287" s="13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3.5" customHeight="1">
      <c r="A288" s="124"/>
      <c r="B288" s="133"/>
      <c r="C288" s="124"/>
      <c r="D288" s="13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3.5" customHeight="1">
      <c r="A289" s="124"/>
      <c r="B289" s="133"/>
      <c r="C289" s="124"/>
      <c r="D289" s="13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3.5" customHeight="1">
      <c r="A290" s="124"/>
      <c r="B290" s="133"/>
      <c r="C290" s="124"/>
      <c r="D290" s="13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3.5" customHeight="1">
      <c r="A291" s="124"/>
      <c r="B291" s="133"/>
      <c r="C291" s="124"/>
      <c r="D291" s="13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3.5" customHeight="1">
      <c r="A292" s="124"/>
      <c r="B292" s="133"/>
      <c r="C292" s="124"/>
      <c r="D292" s="13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3.5" customHeight="1">
      <c r="A293" s="124"/>
      <c r="B293" s="133"/>
      <c r="C293" s="124"/>
      <c r="D293" s="13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3.5" customHeight="1">
      <c r="A294" s="124"/>
      <c r="B294" s="133"/>
      <c r="C294" s="124"/>
      <c r="D294" s="13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3.5" customHeight="1">
      <c r="A295" s="124"/>
      <c r="B295" s="133"/>
      <c r="C295" s="124"/>
      <c r="D295" s="13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3.5" customHeight="1">
      <c r="A296" s="124"/>
      <c r="B296" s="133"/>
      <c r="C296" s="124"/>
      <c r="D296" s="13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3.5" customHeight="1">
      <c r="A297" s="124"/>
      <c r="B297" s="133"/>
      <c r="C297" s="124"/>
      <c r="D297" s="13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3.5" customHeight="1">
      <c r="A298" s="124"/>
      <c r="B298" s="133"/>
      <c r="C298" s="124"/>
      <c r="D298" s="13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3.5" customHeight="1">
      <c r="A299" s="124"/>
      <c r="B299" s="133"/>
      <c r="C299" s="124"/>
      <c r="D299" s="13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3.5" customHeight="1">
      <c r="A300" s="124"/>
      <c r="B300" s="133"/>
      <c r="C300" s="124"/>
      <c r="D300" s="13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3.5" customHeight="1">
      <c r="A301" s="124"/>
      <c r="B301" s="133"/>
      <c r="C301" s="124"/>
      <c r="D301" s="13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3.5" customHeight="1">
      <c r="A302" s="124"/>
      <c r="B302" s="133"/>
      <c r="C302" s="124"/>
      <c r="D302" s="13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3.5" customHeight="1">
      <c r="A303" s="124"/>
      <c r="B303" s="133"/>
      <c r="C303" s="124"/>
      <c r="D303" s="13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3.5" customHeight="1">
      <c r="A304" s="124"/>
      <c r="B304" s="133"/>
      <c r="C304" s="124"/>
      <c r="D304" s="13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3.5" customHeight="1">
      <c r="A305" s="124"/>
      <c r="B305" s="133"/>
      <c r="C305" s="124"/>
      <c r="D305" s="13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3.5" customHeight="1">
      <c r="A306" s="124"/>
      <c r="B306" s="133"/>
      <c r="C306" s="124"/>
      <c r="D306" s="13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3.5" customHeight="1">
      <c r="A307" s="124"/>
      <c r="B307" s="133"/>
      <c r="C307" s="124"/>
      <c r="D307" s="13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3.5" customHeight="1">
      <c r="A308" s="124"/>
      <c r="B308" s="133"/>
      <c r="C308" s="124"/>
      <c r="D308" s="13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3.5" customHeight="1">
      <c r="A309" s="124"/>
      <c r="B309" s="133"/>
      <c r="C309" s="124"/>
      <c r="D309" s="13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3.5" customHeight="1">
      <c r="A310" s="124"/>
      <c r="B310" s="133"/>
      <c r="C310" s="124"/>
      <c r="D310" s="13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3.5" customHeight="1">
      <c r="A311" s="124"/>
      <c r="B311" s="133"/>
      <c r="C311" s="124"/>
      <c r="D311" s="13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3.5" customHeight="1">
      <c r="A312" s="124"/>
      <c r="B312" s="133"/>
      <c r="C312" s="124"/>
      <c r="D312" s="13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3.5" customHeight="1">
      <c r="A313" s="124"/>
      <c r="B313" s="133"/>
      <c r="C313" s="124"/>
      <c r="D313" s="13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3.5" customHeight="1">
      <c r="A314" s="124"/>
      <c r="B314" s="133"/>
      <c r="C314" s="124"/>
      <c r="D314" s="13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3.5" customHeight="1">
      <c r="A315" s="124"/>
      <c r="B315" s="133"/>
      <c r="C315" s="124"/>
      <c r="D315" s="13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3.5" customHeight="1">
      <c r="A316" s="124"/>
      <c r="B316" s="133"/>
      <c r="C316" s="124"/>
      <c r="D316" s="13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3.5" customHeight="1">
      <c r="A317" s="124"/>
      <c r="B317" s="133"/>
      <c r="C317" s="124"/>
      <c r="D317" s="13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3.5" customHeight="1">
      <c r="A318" s="124"/>
      <c r="B318" s="133"/>
      <c r="C318" s="124"/>
      <c r="D318" s="13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3.5" customHeight="1">
      <c r="A319" s="124"/>
      <c r="B319" s="133"/>
      <c r="C319" s="124"/>
      <c r="D319" s="13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3.5" customHeight="1">
      <c r="A320" s="124"/>
      <c r="B320" s="133"/>
      <c r="C320" s="124"/>
      <c r="D320" s="13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3.5" customHeight="1">
      <c r="A321" s="124"/>
      <c r="B321" s="133"/>
      <c r="C321" s="124"/>
      <c r="D321" s="13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3.5" customHeight="1">
      <c r="A322" s="124"/>
      <c r="B322" s="133"/>
      <c r="C322" s="124"/>
      <c r="D322" s="13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3.5" customHeight="1">
      <c r="A323" s="124"/>
      <c r="B323" s="133"/>
      <c r="C323" s="124"/>
      <c r="D323" s="13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3.5" customHeight="1">
      <c r="A324" s="124"/>
      <c r="B324" s="133"/>
      <c r="C324" s="124"/>
      <c r="D324" s="13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3.5" customHeight="1">
      <c r="A325" s="124"/>
      <c r="B325" s="133"/>
      <c r="C325" s="124"/>
      <c r="D325" s="13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3.5" customHeight="1">
      <c r="A326" s="124"/>
      <c r="B326" s="133"/>
      <c r="C326" s="124"/>
      <c r="D326" s="13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3.5" customHeight="1">
      <c r="A327" s="124"/>
      <c r="B327" s="133"/>
      <c r="C327" s="124"/>
      <c r="D327" s="13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3.5" customHeight="1">
      <c r="A328" s="124"/>
      <c r="B328" s="133"/>
      <c r="C328" s="124"/>
      <c r="D328" s="13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3.5" customHeight="1">
      <c r="A329" s="124"/>
      <c r="B329" s="133"/>
      <c r="C329" s="124"/>
      <c r="D329" s="13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3.5" customHeight="1">
      <c r="A330" s="124"/>
      <c r="B330" s="133"/>
      <c r="C330" s="124"/>
      <c r="D330" s="13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3.5" customHeight="1">
      <c r="A331" s="124"/>
      <c r="B331" s="133"/>
      <c r="C331" s="124"/>
      <c r="D331" s="13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3.5" customHeight="1">
      <c r="A332" s="124"/>
      <c r="B332" s="133"/>
      <c r="C332" s="124"/>
      <c r="D332" s="13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3.5" customHeight="1">
      <c r="A333" s="124"/>
      <c r="B333" s="133"/>
      <c r="C333" s="124"/>
      <c r="D333" s="13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3.5" customHeight="1">
      <c r="A334" s="124"/>
      <c r="B334" s="133"/>
      <c r="C334" s="124"/>
      <c r="D334" s="13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3.5" customHeight="1">
      <c r="A335" s="124"/>
      <c r="B335" s="133"/>
      <c r="C335" s="124"/>
      <c r="D335" s="13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3.5" customHeight="1">
      <c r="A336" s="124"/>
      <c r="B336" s="133"/>
      <c r="C336" s="124"/>
      <c r="D336" s="13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3.5" customHeight="1">
      <c r="A337" s="124"/>
      <c r="B337" s="133"/>
      <c r="C337" s="124"/>
      <c r="D337" s="13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3.5" customHeight="1">
      <c r="A338" s="124"/>
      <c r="B338" s="133"/>
      <c r="C338" s="124"/>
      <c r="D338" s="13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3.5" customHeight="1">
      <c r="A339" s="124"/>
      <c r="B339" s="133"/>
      <c r="C339" s="124"/>
      <c r="D339" s="13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3.5" customHeight="1">
      <c r="A340" s="124"/>
      <c r="B340" s="133"/>
      <c r="C340" s="124"/>
      <c r="D340" s="13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3.5" customHeight="1">
      <c r="A341" s="124"/>
      <c r="B341" s="133"/>
      <c r="C341" s="124"/>
      <c r="D341" s="13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3.5" customHeight="1">
      <c r="A342" s="124"/>
      <c r="B342" s="133"/>
      <c r="C342" s="124"/>
      <c r="D342" s="13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3.5" customHeight="1">
      <c r="A343" s="124"/>
      <c r="B343" s="133"/>
      <c r="C343" s="124"/>
      <c r="D343" s="13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3.5" customHeight="1">
      <c r="A344" s="124"/>
      <c r="B344" s="133"/>
      <c r="C344" s="124"/>
      <c r="D344" s="13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3.5" customHeight="1">
      <c r="A345" s="124"/>
      <c r="B345" s="133"/>
      <c r="C345" s="124"/>
      <c r="D345" s="13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3.5" customHeight="1">
      <c r="A346" s="124"/>
      <c r="B346" s="133"/>
      <c r="C346" s="124"/>
      <c r="D346" s="13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3.5" customHeight="1">
      <c r="A347" s="124"/>
      <c r="B347" s="133"/>
      <c r="C347" s="124"/>
      <c r="D347" s="13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3.5" customHeight="1">
      <c r="A348" s="124"/>
      <c r="B348" s="133"/>
      <c r="C348" s="124"/>
      <c r="D348" s="13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3.5" customHeight="1">
      <c r="A349" s="124"/>
      <c r="B349" s="133"/>
      <c r="C349" s="124"/>
      <c r="D349" s="13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3.5" customHeight="1">
      <c r="A350" s="124"/>
      <c r="B350" s="133"/>
      <c r="C350" s="124"/>
      <c r="D350" s="13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3.5" customHeight="1">
      <c r="A351" s="124"/>
      <c r="B351" s="133"/>
      <c r="C351" s="124"/>
      <c r="D351" s="13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3.5" customHeight="1">
      <c r="A352" s="124"/>
      <c r="B352" s="133"/>
      <c r="C352" s="124"/>
      <c r="D352" s="13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3.5" customHeight="1">
      <c r="A353" s="124"/>
      <c r="B353" s="133"/>
      <c r="C353" s="124"/>
      <c r="D353" s="13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3.5" customHeight="1">
      <c r="A354" s="124"/>
      <c r="B354" s="133"/>
      <c r="C354" s="124"/>
      <c r="D354" s="13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3.5" customHeight="1">
      <c r="A355" s="124"/>
      <c r="B355" s="133"/>
      <c r="C355" s="124"/>
      <c r="D355" s="13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3.5" customHeight="1">
      <c r="A356" s="124"/>
      <c r="B356" s="133"/>
      <c r="C356" s="124"/>
      <c r="D356" s="13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3.5" customHeight="1">
      <c r="A357" s="124"/>
      <c r="B357" s="133"/>
      <c r="C357" s="124"/>
      <c r="D357" s="13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3.5" customHeight="1">
      <c r="A358" s="124"/>
      <c r="B358" s="133"/>
      <c r="C358" s="124"/>
      <c r="D358" s="13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3.5" customHeight="1">
      <c r="A359" s="124"/>
      <c r="B359" s="133"/>
      <c r="C359" s="124"/>
      <c r="D359" s="13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3.5" customHeight="1">
      <c r="A360" s="124"/>
      <c r="B360" s="133"/>
      <c r="C360" s="124"/>
      <c r="D360" s="13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3.5" customHeight="1">
      <c r="A361" s="124"/>
      <c r="B361" s="133"/>
      <c r="C361" s="124"/>
      <c r="D361" s="13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3.5" customHeight="1">
      <c r="A362" s="124"/>
      <c r="B362" s="133"/>
      <c r="C362" s="124"/>
      <c r="D362" s="13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3.5" customHeight="1">
      <c r="A363" s="124"/>
      <c r="B363" s="133"/>
      <c r="C363" s="124"/>
      <c r="D363" s="13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3.5" customHeight="1">
      <c r="A364" s="124"/>
      <c r="B364" s="133"/>
      <c r="C364" s="124"/>
      <c r="D364" s="13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3.5" customHeight="1">
      <c r="A365" s="124"/>
      <c r="B365" s="133"/>
      <c r="C365" s="124"/>
      <c r="D365" s="13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3.5" customHeight="1">
      <c r="A366" s="124"/>
      <c r="B366" s="133"/>
      <c r="C366" s="124"/>
      <c r="D366" s="13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3.5" customHeight="1">
      <c r="A367" s="124"/>
      <c r="B367" s="133"/>
      <c r="C367" s="124"/>
      <c r="D367" s="13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3.5" customHeight="1">
      <c r="A368" s="124"/>
      <c r="B368" s="133"/>
      <c r="C368" s="124"/>
      <c r="D368" s="13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3.5" customHeight="1">
      <c r="A369" s="124"/>
      <c r="B369" s="133"/>
      <c r="C369" s="124"/>
      <c r="D369" s="13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3.5" customHeight="1">
      <c r="A370" s="124"/>
      <c r="B370" s="133"/>
      <c r="C370" s="124"/>
      <c r="D370" s="13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3.5" customHeight="1">
      <c r="A371" s="124"/>
      <c r="B371" s="133"/>
      <c r="C371" s="124"/>
      <c r="D371" s="13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3.5" customHeight="1">
      <c r="A372" s="124"/>
      <c r="B372" s="133"/>
      <c r="C372" s="124"/>
      <c r="D372" s="13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3.5" customHeight="1">
      <c r="A373" s="124"/>
      <c r="B373" s="133"/>
      <c r="C373" s="124"/>
      <c r="D373" s="13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3.5" customHeight="1">
      <c r="A374" s="124"/>
      <c r="B374" s="133"/>
      <c r="C374" s="124"/>
      <c r="D374" s="13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3.5" customHeight="1">
      <c r="A375" s="124"/>
      <c r="B375" s="133"/>
      <c r="C375" s="124"/>
      <c r="D375" s="13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3.5" customHeight="1">
      <c r="A376" s="124"/>
      <c r="B376" s="133"/>
      <c r="C376" s="124"/>
      <c r="D376" s="13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3.5" customHeight="1">
      <c r="A377" s="124"/>
      <c r="B377" s="133"/>
      <c r="C377" s="124"/>
      <c r="D377" s="13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3.5" customHeight="1">
      <c r="A378" s="124"/>
      <c r="B378" s="133"/>
      <c r="C378" s="124"/>
      <c r="D378" s="13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3.5" customHeight="1">
      <c r="A379" s="124"/>
      <c r="B379" s="133"/>
      <c r="C379" s="124"/>
      <c r="D379" s="13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3.5" customHeight="1">
      <c r="A380" s="124"/>
      <c r="B380" s="133"/>
      <c r="C380" s="124"/>
      <c r="D380" s="13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3.5" customHeight="1">
      <c r="A381" s="124"/>
      <c r="B381" s="133"/>
      <c r="C381" s="124"/>
      <c r="D381" s="13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3.5" customHeight="1">
      <c r="A382" s="124"/>
      <c r="B382" s="133"/>
      <c r="C382" s="124"/>
      <c r="D382" s="13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3.5" customHeight="1">
      <c r="A383" s="124"/>
      <c r="B383" s="133"/>
      <c r="C383" s="124"/>
      <c r="D383" s="13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3.5" customHeight="1">
      <c r="A384" s="124"/>
      <c r="B384" s="133"/>
      <c r="C384" s="124"/>
      <c r="D384" s="13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3.5" customHeight="1">
      <c r="A385" s="124"/>
      <c r="B385" s="133"/>
      <c r="C385" s="124"/>
      <c r="D385" s="13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3.5" customHeight="1">
      <c r="A386" s="124"/>
      <c r="B386" s="133"/>
      <c r="C386" s="124"/>
      <c r="D386" s="13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3.5" customHeight="1">
      <c r="A387" s="124"/>
      <c r="B387" s="133"/>
      <c r="C387" s="124"/>
      <c r="D387" s="13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3.5" customHeight="1">
      <c r="A388" s="124"/>
      <c r="B388" s="133"/>
      <c r="C388" s="124"/>
      <c r="D388" s="13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3.5" customHeight="1">
      <c r="A389" s="124"/>
      <c r="B389" s="133"/>
      <c r="C389" s="124"/>
      <c r="D389" s="13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3.5" customHeight="1">
      <c r="A390" s="124"/>
      <c r="B390" s="133"/>
      <c r="C390" s="124"/>
      <c r="D390" s="13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3.5" customHeight="1">
      <c r="A391" s="124"/>
      <c r="B391" s="133"/>
      <c r="C391" s="124"/>
      <c r="D391" s="13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3.5" customHeight="1">
      <c r="A392" s="124"/>
      <c r="B392" s="133"/>
      <c r="C392" s="124"/>
      <c r="D392" s="13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3.5" customHeight="1">
      <c r="A393" s="124"/>
      <c r="B393" s="133"/>
      <c r="C393" s="124"/>
      <c r="D393" s="13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3.5" customHeight="1">
      <c r="A394" s="124"/>
      <c r="B394" s="133"/>
      <c r="C394" s="124"/>
      <c r="D394" s="13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3.5" customHeight="1">
      <c r="A395" s="124"/>
      <c r="B395" s="133"/>
      <c r="C395" s="124"/>
      <c r="D395" s="13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3.5" customHeight="1">
      <c r="A396" s="124"/>
      <c r="B396" s="133"/>
      <c r="C396" s="124"/>
      <c r="D396" s="13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3.5" customHeight="1">
      <c r="A397" s="124"/>
      <c r="B397" s="133"/>
      <c r="C397" s="124"/>
      <c r="D397" s="13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3.5" customHeight="1">
      <c r="A398" s="124"/>
      <c r="B398" s="133"/>
      <c r="C398" s="124"/>
      <c r="D398" s="13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3.5" customHeight="1">
      <c r="A399" s="124"/>
      <c r="B399" s="133"/>
      <c r="C399" s="124"/>
      <c r="D399" s="13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3.5" customHeight="1">
      <c r="A400" s="124"/>
      <c r="B400" s="133"/>
      <c r="C400" s="124"/>
      <c r="D400" s="13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3.5" customHeight="1">
      <c r="A401" s="124"/>
      <c r="B401" s="133"/>
      <c r="C401" s="124"/>
      <c r="D401" s="13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3.5" customHeight="1">
      <c r="A402" s="124"/>
      <c r="B402" s="133"/>
      <c r="C402" s="124"/>
      <c r="D402" s="13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3.5" customHeight="1">
      <c r="A403" s="124"/>
      <c r="B403" s="133"/>
      <c r="C403" s="124"/>
      <c r="D403" s="13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3.5" customHeight="1">
      <c r="A404" s="124"/>
      <c r="B404" s="133"/>
      <c r="C404" s="124"/>
      <c r="D404" s="13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3.5" customHeight="1">
      <c r="A405" s="124"/>
      <c r="B405" s="133"/>
      <c r="C405" s="124"/>
      <c r="D405" s="13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3.5" customHeight="1">
      <c r="A406" s="124"/>
      <c r="B406" s="133"/>
      <c r="C406" s="124"/>
      <c r="D406" s="13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3.5" customHeight="1">
      <c r="A407" s="124"/>
      <c r="B407" s="133"/>
      <c r="C407" s="124"/>
      <c r="D407" s="13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3.5" customHeight="1">
      <c r="A408" s="124"/>
      <c r="B408" s="133"/>
      <c r="C408" s="124"/>
      <c r="D408" s="13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3.5" customHeight="1">
      <c r="A409" s="124"/>
      <c r="B409" s="133"/>
      <c r="C409" s="124"/>
      <c r="D409" s="13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3.5" customHeight="1">
      <c r="A410" s="124"/>
      <c r="B410" s="133"/>
      <c r="C410" s="124"/>
      <c r="D410" s="13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3.5" customHeight="1">
      <c r="A411" s="124"/>
      <c r="B411" s="133"/>
      <c r="C411" s="124"/>
      <c r="D411" s="13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3.5" customHeight="1">
      <c r="A412" s="124"/>
      <c r="B412" s="133"/>
      <c r="C412" s="124"/>
      <c r="D412" s="13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3.5" customHeight="1">
      <c r="A413" s="124"/>
      <c r="B413" s="133"/>
      <c r="C413" s="124"/>
      <c r="D413" s="13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3.5" customHeight="1">
      <c r="A414" s="124"/>
      <c r="B414" s="133"/>
      <c r="C414" s="124"/>
      <c r="D414" s="13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3.5" customHeight="1">
      <c r="A415" s="124"/>
      <c r="B415" s="133"/>
      <c r="C415" s="124"/>
      <c r="D415" s="13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3.5" customHeight="1">
      <c r="A416" s="124"/>
      <c r="B416" s="133"/>
      <c r="C416" s="124"/>
      <c r="D416" s="13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3.5" customHeight="1">
      <c r="A417" s="124"/>
      <c r="B417" s="133"/>
      <c r="C417" s="124"/>
      <c r="D417" s="13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3.5" customHeight="1">
      <c r="A418" s="124"/>
      <c r="B418" s="133"/>
      <c r="C418" s="124"/>
      <c r="D418" s="13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3.5" customHeight="1">
      <c r="A419" s="124"/>
      <c r="B419" s="133"/>
      <c r="C419" s="124"/>
      <c r="D419" s="13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3.5" customHeight="1">
      <c r="A420" s="124"/>
      <c r="B420" s="133"/>
      <c r="C420" s="124"/>
      <c r="D420" s="13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3.5" customHeight="1">
      <c r="A421" s="124"/>
      <c r="B421" s="133"/>
      <c r="C421" s="124"/>
      <c r="D421" s="13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3.5" customHeight="1">
      <c r="A422" s="124"/>
      <c r="B422" s="133"/>
      <c r="C422" s="124"/>
      <c r="D422" s="13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3.5" customHeight="1">
      <c r="A423" s="124"/>
      <c r="B423" s="133"/>
      <c r="C423" s="124"/>
      <c r="D423" s="13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3.5" customHeight="1">
      <c r="A424" s="124"/>
      <c r="B424" s="133"/>
      <c r="C424" s="124"/>
      <c r="D424" s="13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3.5" customHeight="1">
      <c r="A425" s="124"/>
      <c r="B425" s="133"/>
      <c r="C425" s="124"/>
      <c r="D425" s="13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3.5" customHeight="1">
      <c r="A426" s="124"/>
      <c r="B426" s="133"/>
      <c r="C426" s="124"/>
      <c r="D426" s="13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3.5" customHeight="1">
      <c r="A427" s="124"/>
      <c r="B427" s="133"/>
      <c r="C427" s="124"/>
      <c r="D427" s="13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3.5" customHeight="1">
      <c r="A428" s="124"/>
      <c r="B428" s="133"/>
      <c r="C428" s="124"/>
      <c r="D428" s="13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3.5" customHeight="1">
      <c r="A429" s="124"/>
      <c r="B429" s="133"/>
      <c r="C429" s="124"/>
      <c r="D429" s="13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3.5" customHeight="1">
      <c r="A430" s="124"/>
      <c r="B430" s="133"/>
      <c r="C430" s="124"/>
      <c r="D430" s="13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3.5" customHeight="1">
      <c r="A431" s="124"/>
      <c r="B431" s="133"/>
      <c r="C431" s="124"/>
      <c r="D431" s="13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3.5" customHeight="1">
      <c r="A432" s="124"/>
      <c r="B432" s="133"/>
      <c r="C432" s="124"/>
      <c r="D432" s="13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3.5" customHeight="1">
      <c r="A433" s="124"/>
      <c r="B433" s="133"/>
      <c r="C433" s="124"/>
      <c r="D433" s="13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3.5" customHeight="1">
      <c r="A434" s="124"/>
      <c r="B434" s="133"/>
      <c r="C434" s="124"/>
      <c r="D434" s="13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3.5" customHeight="1">
      <c r="A435" s="124"/>
      <c r="B435" s="133"/>
      <c r="C435" s="124"/>
      <c r="D435" s="13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3.5" customHeight="1">
      <c r="A436" s="124"/>
      <c r="B436" s="133"/>
      <c r="C436" s="124"/>
      <c r="D436" s="13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3.5" customHeight="1">
      <c r="A437" s="124"/>
      <c r="B437" s="133"/>
      <c r="C437" s="124"/>
      <c r="D437" s="13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3.5" customHeight="1">
      <c r="A438" s="124"/>
      <c r="B438" s="133"/>
      <c r="C438" s="124"/>
      <c r="D438" s="13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3.5" customHeight="1">
      <c r="A439" s="124"/>
      <c r="B439" s="133"/>
      <c r="C439" s="124"/>
      <c r="D439" s="13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3.5" customHeight="1">
      <c r="A440" s="124"/>
      <c r="B440" s="133"/>
      <c r="C440" s="124"/>
      <c r="D440" s="13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3.5" customHeight="1">
      <c r="A441" s="124"/>
      <c r="B441" s="133"/>
      <c r="C441" s="124"/>
      <c r="D441" s="13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3.5" customHeight="1">
      <c r="A442" s="124"/>
      <c r="B442" s="133"/>
      <c r="C442" s="124"/>
      <c r="D442" s="13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3.5" customHeight="1">
      <c r="A443" s="124"/>
      <c r="B443" s="133"/>
      <c r="C443" s="124"/>
      <c r="D443" s="13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3.5" customHeight="1">
      <c r="A444" s="124"/>
      <c r="B444" s="133"/>
      <c r="C444" s="124"/>
      <c r="D444" s="13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3.5" customHeight="1">
      <c r="A445" s="124"/>
      <c r="B445" s="133"/>
      <c r="C445" s="124"/>
      <c r="D445" s="13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3.5" customHeight="1">
      <c r="A446" s="124"/>
      <c r="B446" s="133"/>
      <c r="C446" s="124"/>
      <c r="D446" s="13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3.5" customHeight="1">
      <c r="A447" s="124"/>
      <c r="B447" s="133"/>
      <c r="C447" s="124"/>
      <c r="D447" s="13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3.5" customHeight="1">
      <c r="A448" s="124"/>
      <c r="B448" s="133"/>
      <c r="C448" s="124"/>
      <c r="D448" s="13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3.5" customHeight="1">
      <c r="A449" s="124"/>
      <c r="B449" s="133"/>
      <c r="C449" s="124"/>
      <c r="D449" s="13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3.5" customHeight="1">
      <c r="A450" s="124"/>
      <c r="B450" s="133"/>
      <c r="C450" s="124"/>
      <c r="D450" s="13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3.5" customHeight="1">
      <c r="A451" s="124"/>
      <c r="B451" s="133"/>
      <c r="C451" s="124"/>
      <c r="D451" s="13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3.5" customHeight="1">
      <c r="A452" s="124"/>
      <c r="B452" s="133"/>
      <c r="C452" s="124"/>
      <c r="D452" s="13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3.5" customHeight="1">
      <c r="A453" s="124"/>
      <c r="B453" s="133"/>
      <c r="C453" s="124"/>
      <c r="D453" s="13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3.5" customHeight="1">
      <c r="A454" s="124"/>
      <c r="B454" s="133"/>
      <c r="C454" s="124"/>
      <c r="D454" s="13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3.5" customHeight="1">
      <c r="A455" s="124"/>
      <c r="B455" s="133"/>
      <c r="C455" s="124"/>
      <c r="D455" s="13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3.5" customHeight="1">
      <c r="A456" s="124"/>
      <c r="B456" s="133"/>
      <c r="C456" s="124"/>
      <c r="D456" s="13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3.5" customHeight="1">
      <c r="A457" s="124"/>
      <c r="B457" s="133"/>
      <c r="C457" s="124"/>
      <c r="D457" s="13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3.5" customHeight="1">
      <c r="A458" s="124"/>
      <c r="B458" s="133"/>
      <c r="C458" s="124"/>
      <c r="D458" s="13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3.5" customHeight="1">
      <c r="A459" s="124"/>
      <c r="B459" s="133"/>
      <c r="C459" s="124"/>
      <c r="D459" s="13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3.5" customHeight="1">
      <c r="A460" s="124"/>
      <c r="B460" s="133"/>
      <c r="C460" s="124"/>
      <c r="D460" s="13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3.5" customHeight="1">
      <c r="A461" s="124"/>
      <c r="B461" s="133"/>
      <c r="C461" s="124"/>
      <c r="D461" s="13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3.5" customHeight="1">
      <c r="A462" s="124"/>
      <c r="B462" s="133"/>
      <c r="C462" s="124"/>
      <c r="D462" s="13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3.5" customHeight="1">
      <c r="A463" s="124"/>
      <c r="B463" s="133"/>
      <c r="C463" s="124"/>
      <c r="D463" s="13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3.5" customHeight="1">
      <c r="A464" s="124"/>
      <c r="B464" s="133"/>
      <c r="C464" s="124"/>
      <c r="D464" s="13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3.5" customHeight="1">
      <c r="A465" s="124"/>
      <c r="B465" s="133"/>
      <c r="C465" s="124"/>
      <c r="D465" s="13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3.5" customHeight="1">
      <c r="A466" s="124"/>
      <c r="B466" s="133"/>
      <c r="C466" s="124"/>
      <c r="D466" s="13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3.5" customHeight="1">
      <c r="A467" s="124"/>
      <c r="B467" s="133"/>
      <c r="C467" s="124"/>
      <c r="D467" s="13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3.5" customHeight="1">
      <c r="A468" s="124"/>
      <c r="B468" s="133"/>
      <c r="C468" s="124"/>
      <c r="D468" s="13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3.5" customHeight="1">
      <c r="A469" s="124"/>
      <c r="B469" s="133"/>
      <c r="C469" s="124"/>
      <c r="D469" s="13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3.5" customHeight="1">
      <c r="A470" s="124"/>
      <c r="B470" s="133"/>
      <c r="C470" s="124"/>
      <c r="D470" s="13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3.5" customHeight="1">
      <c r="A471" s="124"/>
      <c r="B471" s="133"/>
      <c r="C471" s="124"/>
      <c r="D471" s="13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3.5" customHeight="1">
      <c r="A472" s="124"/>
      <c r="B472" s="133"/>
      <c r="C472" s="124"/>
      <c r="D472" s="13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3.5" customHeight="1">
      <c r="A473" s="124"/>
      <c r="B473" s="133"/>
      <c r="C473" s="124"/>
      <c r="D473" s="13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3.5" customHeight="1">
      <c r="A474" s="124"/>
      <c r="B474" s="133"/>
      <c r="C474" s="124"/>
      <c r="D474" s="13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3.5" customHeight="1">
      <c r="A475" s="124"/>
      <c r="B475" s="133"/>
      <c r="C475" s="124"/>
      <c r="D475" s="13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3.5" customHeight="1">
      <c r="A476" s="124"/>
      <c r="B476" s="133"/>
      <c r="C476" s="124"/>
      <c r="D476" s="13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3.5" customHeight="1">
      <c r="A477" s="124"/>
      <c r="B477" s="133"/>
      <c r="C477" s="124"/>
      <c r="D477" s="13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3.5" customHeight="1">
      <c r="A478" s="124"/>
      <c r="B478" s="133"/>
      <c r="C478" s="124"/>
      <c r="D478" s="13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3.5" customHeight="1">
      <c r="A479" s="124"/>
      <c r="B479" s="133"/>
      <c r="C479" s="124"/>
      <c r="D479" s="13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3.5" customHeight="1">
      <c r="A480" s="124"/>
      <c r="B480" s="133"/>
      <c r="C480" s="124"/>
      <c r="D480" s="13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3.5" customHeight="1">
      <c r="A481" s="124"/>
      <c r="B481" s="133"/>
      <c r="C481" s="124"/>
      <c r="D481" s="13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3.5" customHeight="1">
      <c r="A482" s="124"/>
      <c r="B482" s="133"/>
      <c r="C482" s="124"/>
      <c r="D482" s="13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3.5" customHeight="1">
      <c r="A483" s="124"/>
      <c r="B483" s="133"/>
      <c r="C483" s="124"/>
      <c r="D483" s="13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3.5" customHeight="1">
      <c r="A484" s="124"/>
      <c r="B484" s="133"/>
      <c r="C484" s="124"/>
      <c r="D484" s="13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3.5" customHeight="1">
      <c r="A485" s="124"/>
      <c r="B485" s="133"/>
      <c r="C485" s="124"/>
      <c r="D485" s="13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3.5" customHeight="1">
      <c r="A486" s="124"/>
      <c r="B486" s="133"/>
      <c r="C486" s="124"/>
      <c r="D486" s="13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3.5" customHeight="1">
      <c r="A487" s="124"/>
      <c r="B487" s="133"/>
      <c r="C487" s="124"/>
      <c r="D487" s="13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3.5" customHeight="1">
      <c r="A488" s="124"/>
      <c r="B488" s="133"/>
      <c r="C488" s="124"/>
      <c r="D488" s="13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3.5" customHeight="1">
      <c r="A489" s="124"/>
      <c r="B489" s="133"/>
      <c r="C489" s="124"/>
      <c r="D489" s="13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3.5" customHeight="1">
      <c r="A490" s="124"/>
      <c r="B490" s="133"/>
      <c r="C490" s="124"/>
      <c r="D490" s="13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3.5" customHeight="1">
      <c r="A491" s="124"/>
      <c r="B491" s="133"/>
      <c r="C491" s="124"/>
      <c r="D491" s="13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3.5" customHeight="1">
      <c r="A492" s="124"/>
      <c r="B492" s="133"/>
      <c r="C492" s="124"/>
      <c r="D492" s="13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3.5" customHeight="1">
      <c r="A493" s="124"/>
      <c r="B493" s="133"/>
      <c r="C493" s="124"/>
      <c r="D493" s="13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3.5" customHeight="1">
      <c r="A494" s="124"/>
      <c r="B494" s="133"/>
      <c r="C494" s="124"/>
      <c r="D494" s="13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3.5" customHeight="1">
      <c r="A495" s="124"/>
      <c r="B495" s="133"/>
      <c r="C495" s="124"/>
      <c r="D495" s="13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3.5" customHeight="1">
      <c r="A496" s="124"/>
      <c r="B496" s="133"/>
      <c r="C496" s="124"/>
      <c r="D496" s="13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3.5" customHeight="1">
      <c r="A497" s="124"/>
      <c r="B497" s="133"/>
      <c r="C497" s="124"/>
      <c r="D497" s="13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3.5" customHeight="1">
      <c r="A498" s="124"/>
      <c r="B498" s="133"/>
      <c r="C498" s="124"/>
      <c r="D498" s="13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3.5" customHeight="1">
      <c r="A499" s="124"/>
      <c r="B499" s="133"/>
      <c r="C499" s="124"/>
      <c r="D499" s="13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3.5" customHeight="1">
      <c r="A500" s="124"/>
      <c r="B500" s="133"/>
      <c r="C500" s="124"/>
      <c r="D500" s="13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3.5" customHeight="1">
      <c r="A501" s="124"/>
      <c r="B501" s="133"/>
      <c r="C501" s="124"/>
      <c r="D501" s="13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3.5" customHeight="1">
      <c r="A502" s="124"/>
      <c r="B502" s="133"/>
      <c r="C502" s="124"/>
      <c r="D502" s="13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3.5" customHeight="1">
      <c r="A503" s="124"/>
      <c r="B503" s="133"/>
      <c r="C503" s="124"/>
      <c r="D503" s="13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3.5" customHeight="1">
      <c r="A504" s="124"/>
      <c r="B504" s="133"/>
      <c r="C504" s="124"/>
      <c r="D504" s="13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3.5" customHeight="1">
      <c r="A505" s="124"/>
      <c r="B505" s="133"/>
      <c r="C505" s="124"/>
      <c r="D505" s="13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3.5" customHeight="1">
      <c r="A506" s="124"/>
      <c r="B506" s="133"/>
      <c r="C506" s="124"/>
      <c r="D506" s="13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3.5" customHeight="1">
      <c r="A507" s="124"/>
      <c r="B507" s="133"/>
      <c r="C507" s="124"/>
      <c r="D507" s="13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3.5" customHeight="1">
      <c r="A508" s="124"/>
      <c r="B508" s="133"/>
      <c r="C508" s="124"/>
      <c r="D508" s="13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3.5" customHeight="1">
      <c r="A509" s="124"/>
      <c r="B509" s="133"/>
      <c r="C509" s="124"/>
      <c r="D509" s="13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3.5" customHeight="1">
      <c r="A510" s="124"/>
      <c r="B510" s="133"/>
      <c r="C510" s="124"/>
      <c r="D510" s="13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3.5" customHeight="1">
      <c r="A511" s="124"/>
      <c r="B511" s="133"/>
      <c r="C511" s="124"/>
      <c r="D511" s="13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3.5" customHeight="1">
      <c r="A512" s="124"/>
      <c r="B512" s="133"/>
      <c r="C512" s="124"/>
      <c r="D512" s="13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3.5" customHeight="1">
      <c r="A513" s="124"/>
      <c r="B513" s="133"/>
      <c r="C513" s="124"/>
      <c r="D513" s="13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3.5" customHeight="1">
      <c r="A514" s="124"/>
      <c r="B514" s="133"/>
      <c r="C514" s="124"/>
      <c r="D514" s="13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3.5" customHeight="1">
      <c r="A515" s="124"/>
      <c r="B515" s="133"/>
      <c r="C515" s="124"/>
      <c r="D515" s="13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3.5" customHeight="1">
      <c r="A516" s="124"/>
      <c r="B516" s="133"/>
      <c r="C516" s="124"/>
      <c r="D516" s="13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3.5" customHeight="1">
      <c r="A517" s="124"/>
      <c r="B517" s="133"/>
      <c r="C517" s="124"/>
      <c r="D517" s="13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3.5" customHeight="1">
      <c r="A518" s="124"/>
      <c r="B518" s="133"/>
      <c r="C518" s="124"/>
      <c r="D518" s="13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3.5" customHeight="1">
      <c r="A519" s="124"/>
      <c r="B519" s="133"/>
      <c r="C519" s="124"/>
      <c r="D519" s="13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3.5" customHeight="1">
      <c r="A520" s="124"/>
      <c r="B520" s="133"/>
      <c r="C520" s="124"/>
      <c r="D520" s="13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3.5" customHeight="1">
      <c r="A521" s="124"/>
      <c r="B521" s="133"/>
      <c r="C521" s="124"/>
      <c r="D521" s="13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3.5" customHeight="1">
      <c r="A522" s="124"/>
      <c r="B522" s="133"/>
      <c r="C522" s="124"/>
      <c r="D522" s="13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3.5" customHeight="1">
      <c r="A523" s="124"/>
      <c r="B523" s="133"/>
      <c r="C523" s="124"/>
      <c r="D523" s="13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3.5" customHeight="1">
      <c r="A524" s="124"/>
      <c r="B524" s="133"/>
      <c r="C524" s="124"/>
      <c r="D524" s="13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3.5" customHeight="1">
      <c r="A525" s="124"/>
      <c r="B525" s="133"/>
      <c r="C525" s="124"/>
      <c r="D525" s="13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3.5" customHeight="1">
      <c r="A526" s="124"/>
      <c r="B526" s="133"/>
      <c r="C526" s="124"/>
      <c r="D526" s="13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3.5" customHeight="1">
      <c r="A527" s="124"/>
      <c r="B527" s="133"/>
      <c r="C527" s="124"/>
      <c r="D527" s="13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3.5" customHeight="1">
      <c r="A528" s="124"/>
      <c r="B528" s="133"/>
      <c r="C528" s="124"/>
      <c r="D528" s="13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3.5" customHeight="1">
      <c r="A529" s="124"/>
      <c r="B529" s="133"/>
      <c r="C529" s="124"/>
      <c r="D529" s="13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3.5" customHeight="1">
      <c r="A530" s="124"/>
      <c r="B530" s="133"/>
      <c r="C530" s="124"/>
      <c r="D530" s="13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3.5" customHeight="1">
      <c r="A531" s="124"/>
      <c r="B531" s="133"/>
      <c r="C531" s="124"/>
      <c r="D531" s="13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3.5" customHeight="1">
      <c r="A532" s="124"/>
      <c r="B532" s="133"/>
      <c r="C532" s="124"/>
      <c r="D532" s="13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3.5" customHeight="1">
      <c r="A533" s="124"/>
      <c r="B533" s="133"/>
      <c r="C533" s="124"/>
      <c r="D533" s="13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3.5" customHeight="1">
      <c r="A534" s="124"/>
      <c r="B534" s="133"/>
      <c r="C534" s="124"/>
      <c r="D534" s="13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3.5" customHeight="1">
      <c r="A535" s="124"/>
      <c r="B535" s="133"/>
      <c r="C535" s="124"/>
      <c r="D535" s="13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3.5" customHeight="1">
      <c r="A536" s="124"/>
      <c r="B536" s="133"/>
      <c r="C536" s="124"/>
      <c r="D536" s="13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3.5" customHeight="1">
      <c r="A537" s="124"/>
      <c r="B537" s="133"/>
      <c r="C537" s="124"/>
      <c r="D537" s="13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3.5" customHeight="1">
      <c r="A538" s="124"/>
      <c r="B538" s="133"/>
      <c r="C538" s="124"/>
      <c r="D538" s="13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3.5" customHeight="1">
      <c r="A539" s="124"/>
      <c r="B539" s="133"/>
      <c r="C539" s="124"/>
      <c r="D539" s="13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3.5" customHeight="1">
      <c r="A540" s="124"/>
      <c r="B540" s="133"/>
      <c r="C540" s="124"/>
      <c r="D540" s="13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3.5" customHeight="1">
      <c r="A541" s="124"/>
      <c r="B541" s="133"/>
      <c r="C541" s="124"/>
      <c r="D541" s="13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3.5" customHeight="1">
      <c r="A542" s="124"/>
      <c r="B542" s="133"/>
      <c r="C542" s="124"/>
      <c r="D542" s="13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3.5" customHeight="1">
      <c r="A543" s="124"/>
      <c r="B543" s="133"/>
      <c r="C543" s="124"/>
      <c r="D543" s="13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3.5" customHeight="1">
      <c r="A544" s="124"/>
      <c r="B544" s="133"/>
      <c r="C544" s="124"/>
      <c r="D544" s="13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3.5" customHeight="1">
      <c r="A545" s="124"/>
      <c r="B545" s="133"/>
      <c r="C545" s="124"/>
      <c r="D545" s="13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3.5" customHeight="1">
      <c r="A546" s="124"/>
      <c r="B546" s="133"/>
      <c r="C546" s="124"/>
      <c r="D546" s="13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3.5" customHeight="1">
      <c r="A547" s="124"/>
      <c r="B547" s="133"/>
      <c r="C547" s="124"/>
      <c r="D547" s="13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3.5" customHeight="1">
      <c r="A548" s="124"/>
      <c r="B548" s="133"/>
      <c r="C548" s="124"/>
      <c r="D548" s="13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3.5" customHeight="1">
      <c r="A549" s="124"/>
      <c r="B549" s="133"/>
      <c r="C549" s="124"/>
      <c r="D549" s="13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3.5" customHeight="1">
      <c r="A550" s="124"/>
      <c r="B550" s="133"/>
      <c r="C550" s="124"/>
      <c r="D550" s="13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3.5" customHeight="1">
      <c r="A551" s="124"/>
      <c r="B551" s="133"/>
      <c r="C551" s="124"/>
      <c r="D551" s="13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3.5" customHeight="1">
      <c r="A552" s="124"/>
      <c r="B552" s="133"/>
      <c r="C552" s="124"/>
      <c r="D552" s="13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3.5" customHeight="1">
      <c r="A553" s="124"/>
      <c r="B553" s="133"/>
      <c r="C553" s="124"/>
      <c r="D553" s="13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3.5" customHeight="1">
      <c r="A554" s="124"/>
      <c r="B554" s="133"/>
      <c r="C554" s="124"/>
      <c r="D554" s="13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3.5" customHeight="1">
      <c r="A555" s="124"/>
      <c r="B555" s="133"/>
      <c r="C555" s="124"/>
      <c r="D555" s="13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3.5" customHeight="1">
      <c r="A556" s="124"/>
      <c r="B556" s="133"/>
      <c r="C556" s="124"/>
      <c r="D556" s="13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3.5" customHeight="1">
      <c r="A557" s="124"/>
      <c r="B557" s="133"/>
      <c r="C557" s="124"/>
      <c r="D557" s="13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3.5" customHeight="1">
      <c r="A558" s="124"/>
      <c r="B558" s="133"/>
      <c r="C558" s="124"/>
      <c r="D558" s="13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3.5" customHeight="1">
      <c r="A559" s="124"/>
      <c r="B559" s="133"/>
      <c r="C559" s="124"/>
      <c r="D559" s="13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3.5" customHeight="1">
      <c r="A560" s="124"/>
      <c r="B560" s="133"/>
      <c r="C560" s="124"/>
      <c r="D560" s="13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3.5" customHeight="1">
      <c r="A561" s="124"/>
      <c r="B561" s="133"/>
      <c r="C561" s="124"/>
      <c r="D561" s="13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3.5" customHeight="1">
      <c r="A562" s="124"/>
      <c r="B562" s="133"/>
      <c r="C562" s="124"/>
      <c r="D562" s="13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3.5" customHeight="1">
      <c r="A563" s="124"/>
      <c r="B563" s="133"/>
      <c r="C563" s="124"/>
      <c r="D563" s="13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3.5" customHeight="1">
      <c r="A564" s="124"/>
      <c r="B564" s="133"/>
      <c r="C564" s="124"/>
      <c r="D564" s="13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3.5" customHeight="1">
      <c r="A565" s="124"/>
      <c r="B565" s="133"/>
      <c r="C565" s="124"/>
      <c r="D565" s="13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3.5" customHeight="1">
      <c r="A566" s="124"/>
      <c r="B566" s="133"/>
      <c r="C566" s="124"/>
      <c r="D566" s="13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3.5" customHeight="1">
      <c r="A567" s="124"/>
      <c r="B567" s="133"/>
      <c r="C567" s="124"/>
      <c r="D567" s="13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3.5" customHeight="1">
      <c r="A568" s="124"/>
      <c r="B568" s="133"/>
      <c r="C568" s="124"/>
      <c r="D568" s="13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3.5" customHeight="1">
      <c r="A569" s="124"/>
      <c r="B569" s="133"/>
      <c r="C569" s="124"/>
      <c r="D569" s="13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3.5" customHeight="1">
      <c r="A570" s="124"/>
      <c r="B570" s="133"/>
      <c r="C570" s="124"/>
      <c r="D570" s="13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3.5" customHeight="1">
      <c r="A571" s="124"/>
      <c r="B571" s="133"/>
      <c r="C571" s="124"/>
      <c r="D571" s="13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3.5" customHeight="1">
      <c r="A572" s="124"/>
      <c r="B572" s="133"/>
      <c r="C572" s="124"/>
      <c r="D572" s="13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3.5" customHeight="1">
      <c r="A573" s="124"/>
      <c r="B573" s="133"/>
      <c r="C573" s="124"/>
      <c r="D573" s="13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3.5" customHeight="1">
      <c r="A574" s="124"/>
      <c r="B574" s="133"/>
      <c r="C574" s="124"/>
      <c r="D574" s="13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3.5" customHeight="1">
      <c r="A575" s="124"/>
      <c r="B575" s="133"/>
      <c r="C575" s="124"/>
      <c r="D575" s="13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3.5" customHeight="1">
      <c r="A576" s="124"/>
      <c r="B576" s="133"/>
      <c r="C576" s="124"/>
      <c r="D576" s="13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3.5" customHeight="1">
      <c r="A577" s="124"/>
      <c r="B577" s="133"/>
      <c r="C577" s="124"/>
      <c r="D577" s="13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3.5" customHeight="1">
      <c r="A578" s="124"/>
      <c r="B578" s="133"/>
      <c r="C578" s="124"/>
      <c r="D578" s="13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3.5" customHeight="1">
      <c r="A579" s="124"/>
      <c r="B579" s="133"/>
      <c r="C579" s="124"/>
      <c r="D579" s="13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3.5" customHeight="1">
      <c r="A580" s="124"/>
      <c r="B580" s="133"/>
      <c r="C580" s="124"/>
      <c r="D580" s="13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3.5" customHeight="1">
      <c r="A581" s="124"/>
      <c r="B581" s="133"/>
      <c r="C581" s="124"/>
      <c r="D581" s="13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3.5" customHeight="1">
      <c r="A582" s="124"/>
      <c r="B582" s="133"/>
      <c r="C582" s="124"/>
      <c r="D582" s="13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3.5" customHeight="1">
      <c r="A583" s="124"/>
      <c r="B583" s="133"/>
      <c r="C583" s="124"/>
      <c r="D583" s="13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3.5" customHeight="1">
      <c r="A584" s="124"/>
      <c r="B584" s="133"/>
      <c r="C584" s="124"/>
      <c r="D584" s="13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3.5" customHeight="1">
      <c r="A585" s="124"/>
      <c r="B585" s="133"/>
      <c r="C585" s="124"/>
      <c r="D585" s="13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3.5" customHeight="1">
      <c r="A586" s="124"/>
      <c r="B586" s="133"/>
      <c r="C586" s="124"/>
      <c r="D586" s="13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3.5" customHeight="1">
      <c r="A587" s="124"/>
      <c r="B587" s="133"/>
      <c r="C587" s="124"/>
      <c r="D587" s="13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3.5" customHeight="1">
      <c r="A588" s="124"/>
      <c r="B588" s="133"/>
      <c r="C588" s="124"/>
      <c r="D588" s="13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3.5" customHeight="1">
      <c r="A589" s="124"/>
      <c r="B589" s="133"/>
      <c r="C589" s="124"/>
      <c r="D589" s="13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3.5" customHeight="1">
      <c r="A590" s="124"/>
      <c r="B590" s="133"/>
      <c r="C590" s="124"/>
      <c r="D590" s="13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3.5" customHeight="1">
      <c r="A591" s="124"/>
      <c r="B591" s="133"/>
      <c r="C591" s="124"/>
      <c r="D591" s="13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3.5" customHeight="1">
      <c r="A592" s="124"/>
      <c r="B592" s="133"/>
      <c r="C592" s="124"/>
      <c r="D592" s="13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3.5" customHeight="1">
      <c r="A593" s="124"/>
      <c r="B593" s="133"/>
      <c r="C593" s="124"/>
      <c r="D593" s="13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3.5" customHeight="1">
      <c r="A594" s="124"/>
      <c r="B594" s="133"/>
      <c r="C594" s="124"/>
      <c r="D594" s="13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3.5" customHeight="1">
      <c r="A595" s="124"/>
      <c r="B595" s="133"/>
      <c r="C595" s="124"/>
      <c r="D595" s="13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3.5" customHeight="1">
      <c r="A596" s="124"/>
      <c r="B596" s="133"/>
      <c r="C596" s="124"/>
      <c r="D596" s="13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3.5" customHeight="1">
      <c r="A597" s="124"/>
      <c r="B597" s="133"/>
      <c r="C597" s="124"/>
      <c r="D597" s="13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3.5" customHeight="1">
      <c r="A598" s="124"/>
      <c r="B598" s="133"/>
      <c r="C598" s="124"/>
      <c r="D598" s="13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3.5" customHeight="1">
      <c r="A599" s="124"/>
      <c r="B599" s="133"/>
      <c r="C599" s="124"/>
      <c r="D599" s="13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3.5" customHeight="1">
      <c r="A600" s="124"/>
      <c r="B600" s="133"/>
      <c r="C600" s="124"/>
      <c r="D600" s="13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3.5" customHeight="1">
      <c r="A601" s="124"/>
      <c r="B601" s="133"/>
      <c r="C601" s="124"/>
      <c r="D601" s="13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3.5" customHeight="1">
      <c r="A602" s="124"/>
      <c r="B602" s="133"/>
      <c r="C602" s="124"/>
      <c r="D602" s="13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3.5" customHeight="1">
      <c r="A603" s="124"/>
      <c r="B603" s="133"/>
      <c r="C603" s="124"/>
      <c r="D603" s="13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3.5" customHeight="1">
      <c r="A604" s="124"/>
      <c r="B604" s="133"/>
      <c r="C604" s="124"/>
      <c r="D604" s="13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3.5" customHeight="1">
      <c r="A605" s="124"/>
      <c r="B605" s="133"/>
      <c r="C605" s="124"/>
      <c r="D605" s="13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3.5" customHeight="1">
      <c r="A606" s="124"/>
      <c r="B606" s="133"/>
      <c r="C606" s="124"/>
      <c r="D606" s="13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3.5" customHeight="1">
      <c r="A607" s="124"/>
      <c r="B607" s="133"/>
      <c r="C607" s="124"/>
      <c r="D607" s="13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3.5" customHeight="1">
      <c r="A608" s="124"/>
      <c r="B608" s="133"/>
      <c r="C608" s="124"/>
      <c r="D608" s="13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3.5" customHeight="1">
      <c r="A609" s="124"/>
      <c r="B609" s="133"/>
      <c r="C609" s="124"/>
      <c r="D609" s="13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3.5" customHeight="1">
      <c r="A610" s="124"/>
      <c r="B610" s="133"/>
      <c r="C610" s="124"/>
      <c r="D610" s="13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3.5" customHeight="1">
      <c r="A611" s="124"/>
      <c r="B611" s="133"/>
      <c r="C611" s="124"/>
      <c r="D611" s="13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3.5" customHeight="1">
      <c r="A612" s="124"/>
      <c r="B612" s="133"/>
      <c r="C612" s="124"/>
      <c r="D612" s="13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3.5" customHeight="1">
      <c r="A613" s="124"/>
      <c r="B613" s="133"/>
      <c r="C613" s="124"/>
      <c r="D613" s="13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3.5" customHeight="1">
      <c r="A614" s="124"/>
      <c r="B614" s="133"/>
      <c r="C614" s="124"/>
      <c r="D614" s="13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3.5" customHeight="1">
      <c r="A615" s="124"/>
      <c r="B615" s="133"/>
      <c r="C615" s="124"/>
      <c r="D615" s="13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3.5" customHeight="1">
      <c r="A616" s="124"/>
      <c r="B616" s="133"/>
      <c r="C616" s="124"/>
      <c r="D616" s="13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3.5" customHeight="1">
      <c r="A617" s="124"/>
      <c r="B617" s="133"/>
      <c r="C617" s="124"/>
      <c r="D617" s="13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3.5" customHeight="1">
      <c r="A618" s="124"/>
      <c r="B618" s="133"/>
      <c r="C618" s="124"/>
      <c r="D618" s="13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3.5" customHeight="1">
      <c r="A619" s="124"/>
      <c r="B619" s="133"/>
      <c r="C619" s="124"/>
      <c r="D619" s="13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3.5" customHeight="1">
      <c r="A620" s="124"/>
      <c r="B620" s="133"/>
      <c r="C620" s="124"/>
      <c r="D620" s="13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3.5" customHeight="1">
      <c r="A621" s="124"/>
      <c r="B621" s="133"/>
      <c r="C621" s="124"/>
      <c r="D621" s="13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3.5" customHeight="1">
      <c r="A622" s="124"/>
      <c r="B622" s="133"/>
      <c r="C622" s="124"/>
      <c r="D622" s="13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3.5" customHeight="1">
      <c r="A623" s="124"/>
      <c r="B623" s="133"/>
      <c r="C623" s="124"/>
      <c r="D623" s="13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3.5" customHeight="1">
      <c r="A624" s="124"/>
      <c r="B624" s="133"/>
      <c r="C624" s="124"/>
      <c r="D624" s="13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3.5" customHeight="1">
      <c r="A625" s="124"/>
      <c r="B625" s="133"/>
      <c r="C625" s="124"/>
      <c r="D625" s="13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3.5" customHeight="1">
      <c r="A626" s="124"/>
      <c r="B626" s="133"/>
      <c r="C626" s="124"/>
      <c r="D626" s="13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3.5" customHeight="1">
      <c r="A627" s="124"/>
      <c r="B627" s="133"/>
      <c r="C627" s="124"/>
      <c r="D627" s="13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3.5" customHeight="1">
      <c r="A628" s="124"/>
      <c r="B628" s="133"/>
      <c r="C628" s="124"/>
      <c r="D628" s="13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3.5" customHeight="1">
      <c r="A629" s="124"/>
      <c r="B629" s="133"/>
      <c r="C629" s="124"/>
      <c r="D629" s="13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3.5" customHeight="1">
      <c r="A630" s="124"/>
      <c r="B630" s="133"/>
      <c r="C630" s="124"/>
      <c r="D630" s="13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3.5" customHeight="1">
      <c r="A631" s="124"/>
      <c r="B631" s="133"/>
      <c r="C631" s="124"/>
      <c r="D631" s="13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3.5" customHeight="1">
      <c r="A632" s="124"/>
      <c r="B632" s="133"/>
      <c r="C632" s="124"/>
      <c r="D632" s="13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3.5" customHeight="1">
      <c r="A633" s="124"/>
      <c r="B633" s="133"/>
      <c r="C633" s="124"/>
      <c r="D633" s="13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3.5" customHeight="1">
      <c r="A634" s="124"/>
      <c r="B634" s="133"/>
      <c r="C634" s="124"/>
      <c r="D634" s="13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3.5" customHeight="1">
      <c r="A635" s="124"/>
      <c r="B635" s="133"/>
      <c r="C635" s="124"/>
      <c r="D635" s="13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3.5" customHeight="1">
      <c r="A636" s="124"/>
      <c r="B636" s="133"/>
      <c r="C636" s="124"/>
      <c r="D636" s="13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3.5" customHeight="1">
      <c r="A637" s="124"/>
      <c r="B637" s="133"/>
      <c r="C637" s="124"/>
      <c r="D637" s="13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3.5" customHeight="1">
      <c r="A638" s="124"/>
      <c r="B638" s="133"/>
      <c r="C638" s="124"/>
      <c r="D638" s="13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3.5" customHeight="1">
      <c r="A639" s="124"/>
      <c r="B639" s="133"/>
      <c r="C639" s="124"/>
      <c r="D639" s="13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3.5" customHeight="1">
      <c r="A640" s="124"/>
      <c r="B640" s="133"/>
      <c r="C640" s="124"/>
      <c r="D640" s="13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3.5" customHeight="1">
      <c r="A641" s="124"/>
      <c r="B641" s="133"/>
      <c r="C641" s="124"/>
      <c r="D641" s="13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3.5" customHeight="1">
      <c r="A642" s="124"/>
      <c r="B642" s="133"/>
      <c r="C642" s="124"/>
      <c r="D642" s="13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3.5" customHeight="1">
      <c r="A643" s="124"/>
      <c r="B643" s="133"/>
      <c r="C643" s="124"/>
      <c r="D643" s="13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3.5" customHeight="1">
      <c r="A644" s="124"/>
      <c r="B644" s="133"/>
      <c r="C644" s="124"/>
      <c r="D644" s="13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3.5" customHeight="1">
      <c r="A645" s="124"/>
      <c r="B645" s="133"/>
      <c r="C645" s="124"/>
      <c r="D645" s="13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3.5" customHeight="1">
      <c r="A646" s="124"/>
      <c r="B646" s="133"/>
      <c r="C646" s="124"/>
      <c r="D646" s="13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3.5" customHeight="1">
      <c r="A647" s="124"/>
      <c r="B647" s="133"/>
      <c r="C647" s="124"/>
      <c r="D647" s="13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3.5" customHeight="1">
      <c r="A648" s="124"/>
      <c r="B648" s="133"/>
      <c r="C648" s="124"/>
      <c r="D648" s="13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3.5" customHeight="1">
      <c r="A649" s="124"/>
      <c r="B649" s="133"/>
      <c r="C649" s="124"/>
      <c r="D649" s="13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3.5" customHeight="1">
      <c r="A650" s="124"/>
      <c r="B650" s="133"/>
      <c r="C650" s="124"/>
      <c r="D650" s="13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3.5" customHeight="1">
      <c r="A651" s="124"/>
      <c r="B651" s="133"/>
      <c r="C651" s="124"/>
      <c r="D651" s="13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3.5" customHeight="1">
      <c r="A652" s="124"/>
      <c r="B652" s="133"/>
      <c r="C652" s="124"/>
      <c r="D652" s="13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3.5" customHeight="1">
      <c r="A653" s="124"/>
      <c r="B653" s="133"/>
      <c r="C653" s="124"/>
      <c r="D653" s="13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3.5" customHeight="1">
      <c r="A654" s="124"/>
      <c r="B654" s="133"/>
      <c r="C654" s="124"/>
      <c r="D654" s="13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3.5" customHeight="1">
      <c r="A655" s="124"/>
      <c r="B655" s="133"/>
      <c r="C655" s="124"/>
      <c r="D655" s="13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3.5" customHeight="1">
      <c r="A656" s="124"/>
      <c r="B656" s="133"/>
      <c r="C656" s="124"/>
      <c r="D656" s="13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3.5" customHeight="1">
      <c r="A657" s="124"/>
      <c r="B657" s="133"/>
      <c r="C657" s="124"/>
      <c r="D657" s="13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3.5" customHeight="1">
      <c r="A658" s="124"/>
      <c r="B658" s="133"/>
      <c r="C658" s="124"/>
      <c r="D658" s="13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3.5" customHeight="1">
      <c r="A659" s="124"/>
      <c r="B659" s="133"/>
      <c r="C659" s="124"/>
      <c r="D659" s="13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3.5" customHeight="1">
      <c r="A660" s="124"/>
      <c r="B660" s="133"/>
      <c r="C660" s="124"/>
      <c r="D660" s="13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3.5" customHeight="1">
      <c r="A661" s="124"/>
      <c r="B661" s="133"/>
      <c r="C661" s="124"/>
      <c r="D661" s="13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3.5" customHeight="1">
      <c r="A662" s="124"/>
      <c r="B662" s="133"/>
      <c r="C662" s="124"/>
      <c r="D662" s="13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3.5" customHeight="1">
      <c r="A663" s="124"/>
      <c r="B663" s="133"/>
      <c r="C663" s="124"/>
      <c r="D663" s="13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3.5" customHeight="1">
      <c r="A664" s="124"/>
      <c r="B664" s="133"/>
      <c r="C664" s="124"/>
      <c r="D664" s="13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3.5" customHeight="1">
      <c r="A665" s="124"/>
      <c r="B665" s="133"/>
      <c r="C665" s="124"/>
      <c r="D665" s="13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3.5" customHeight="1">
      <c r="A666" s="124"/>
      <c r="B666" s="133"/>
      <c r="C666" s="124"/>
      <c r="D666" s="13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3.5" customHeight="1">
      <c r="A667" s="124"/>
      <c r="B667" s="133"/>
      <c r="C667" s="124"/>
      <c r="D667" s="13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3.5" customHeight="1">
      <c r="A668" s="124"/>
      <c r="B668" s="133"/>
      <c r="C668" s="124"/>
      <c r="D668" s="13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3.5" customHeight="1">
      <c r="A669" s="124"/>
      <c r="B669" s="133"/>
      <c r="C669" s="124"/>
      <c r="D669" s="13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3.5" customHeight="1">
      <c r="A670" s="124"/>
      <c r="B670" s="133"/>
      <c r="C670" s="124"/>
      <c r="D670" s="13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3.5" customHeight="1">
      <c r="A671" s="124"/>
      <c r="B671" s="133"/>
      <c r="C671" s="124"/>
      <c r="D671" s="13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3.5" customHeight="1">
      <c r="A672" s="124"/>
      <c r="B672" s="133"/>
      <c r="C672" s="124"/>
      <c r="D672" s="13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3.5" customHeight="1">
      <c r="A673" s="124"/>
      <c r="B673" s="133"/>
      <c r="C673" s="124"/>
      <c r="D673" s="13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3.5" customHeight="1">
      <c r="A674" s="124"/>
      <c r="B674" s="133"/>
      <c r="C674" s="124"/>
      <c r="D674" s="13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3.5" customHeight="1">
      <c r="A675" s="124"/>
      <c r="B675" s="133"/>
      <c r="C675" s="124"/>
      <c r="D675" s="13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3.5" customHeight="1">
      <c r="A676" s="124"/>
      <c r="B676" s="133"/>
      <c r="C676" s="124"/>
      <c r="D676" s="13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3.5" customHeight="1">
      <c r="A677" s="124"/>
      <c r="B677" s="133"/>
      <c r="C677" s="124"/>
      <c r="D677" s="13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3.5" customHeight="1">
      <c r="A678" s="124"/>
      <c r="B678" s="133"/>
      <c r="C678" s="124"/>
      <c r="D678" s="13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3.5" customHeight="1">
      <c r="A679" s="124"/>
      <c r="B679" s="133"/>
      <c r="C679" s="124"/>
      <c r="D679" s="13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3.5" customHeight="1">
      <c r="A680" s="124"/>
      <c r="B680" s="133"/>
      <c r="C680" s="124"/>
      <c r="D680" s="13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3.5" customHeight="1">
      <c r="A681" s="124"/>
      <c r="B681" s="133"/>
      <c r="C681" s="124"/>
      <c r="D681" s="13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3.5" customHeight="1">
      <c r="A682" s="124"/>
      <c r="B682" s="133"/>
      <c r="C682" s="124"/>
      <c r="D682" s="13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3.5" customHeight="1">
      <c r="A683" s="124"/>
      <c r="B683" s="133"/>
      <c r="C683" s="124"/>
      <c r="D683" s="13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3.5" customHeight="1">
      <c r="A684" s="124"/>
      <c r="B684" s="133"/>
      <c r="C684" s="124"/>
      <c r="D684" s="13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3.5" customHeight="1">
      <c r="A685" s="124"/>
      <c r="B685" s="133"/>
      <c r="C685" s="124"/>
      <c r="D685" s="13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3.5" customHeight="1">
      <c r="A686" s="124"/>
      <c r="B686" s="133"/>
      <c r="C686" s="124"/>
      <c r="D686" s="13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3.5" customHeight="1">
      <c r="A687" s="124"/>
      <c r="B687" s="133"/>
      <c r="C687" s="124"/>
      <c r="D687" s="13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3.5" customHeight="1">
      <c r="A688" s="124"/>
      <c r="B688" s="133"/>
      <c r="C688" s="124"/>
      <c r="D688" s="13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3.5" customHeight="1">
      <c r="A689" s="124"/>
      <c r="B689" s="133"/>
      <c r="C689" s="124"/>
      <c r="D689" s="13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3.5" customHeight="1">
      <c r="A690" s="124"/>
      <c r="B690" s="133"/>
      <c r="C690" s="124"/>
      <c r="D690" s="13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3.5" customHeight="1">
      <c r="A691" s="124"/>
      <c r="B691" s="133"/>
      <c r="C691" s="124"/>
      <c r="D691" s="13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3.5" customHeight="1">
      <c r="A692" s="124"/>
      <c r="B692" s="133"/>
      <c r="C692" s="124"/>
      <c r="D692" s="13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3.5" customHeight="1">
      <c r="A693" s="124"/>
      <c r="B693" s="133"/>
      <c r="C693" s="124"/>
      <c r="D693" s="13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3.5" customHeight="1">
      <c r="A694" s="124"/>
      <c r="B694" s="133"/>
      <c r="C694" s="124"/>
      <c r="D694" s="13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3.5" customHeight="1">
      <c r="A695" s="124"/>
      <c r="B695" s="133"/>
      <c r="C695" s="124"/>
      <c r="D695" s="13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3.5" customHeight="1">
      <c r="A696" s="124"/>
      <c r="B696" s="133"/>
      <c r="C696" s="124"/>
      <c r="D696" s="13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3.5" customHeight="1">
      <c r="A697" s="124"/>
      <c r="B697" s="133"/>
      <c r="C697" s="124"/>
      <c r="D697" s="13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3.5" customHeight="1">
      <c r="A698" s="124"/>
      <c r="B698" s="133"/>
      <c r="C698" s="124"/>
      <c r="D698" s="13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3.5" customHeight="1">
      <c r="A699" s="124"/>
      <c r="B699" s="133"/>
      <c r="C699" s="124"/>
      <c r="D699" s="13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3.5" customHeight="1">
      <c r="A700" s="124"/>
      <c r="B700" s="133"/>
      <c r="C700" s="124"/>
      <c r="D700" s="13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3.5" customHeight="1">
      <c r="A701" s="124"/>
      <c r="B701" s="133"/>
      <c r="C701" s="124"/>
      <c r="D701" s="13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3.5" customHeight="1">
      <c r="A702" s="124"/>
      <c r="B702" s="133"/>
      <c r="C702" s="124"/>
      <c r="D702" s="13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3.5" customHeight="1">
      <c r="A703" s="124"/>
      <c r="B703" s="133"/>
      <c r="C703" s="124"/>
      <c r="D703" s="13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3.5" customHeight="1">
      <c r="A704" s="124"/>
      <c r="B704" s="133"/>
      <c r="C704" s="124"/>
      <c r="D704" s="13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3.5" customHeight="1">
      <c r="A705" s="124"/>
      <c r="B705" s="133"/>
      <c r="C705" s="124"/>
      <c r="D705" s="13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3.5" customHeight="1">
      <c r="A706" s="124"/>
      <c r="B706" s="133"/>
      <c r="C706" s="124"/>
      <c r="D706" s="13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3.5" customHeight="1">
      <c r="A707" s="124"/>
      <c r="B707" s="133"/>
      <c r="C707" s="124"/>
      <c r="D707" s="13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3.5" customHeight="1">
      <c r="A708" s="124"/>
      <c r="B708" s="133"/>
      <c r="C708" s="124"/>
      <c r="D708" s="13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3.5" customHeight="1">
      <c r="A709" s="124"/>
      <c r="B709" s="133"/>
      <c r="C709" s="124"/>
      <c r="D709" s="13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3.5" customHeight="1">
      <c r="A710" s="124"/>
      <c r="B710" s="133"/>
      <c r="C710" s="124"/>
      <c r="D710" s="13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3.5" customHeight="1">
      <c r="A711" s="124"/>
      <c r="B711" s="133"/>
      <c r="C711" s="124"/>
      <c r="D711" s="13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3.5" customHeight="1">
      <c r="A712" s="124"/>
      <c r="B712" s="133"/>
      <c r="C712" s="124"/>
      <c r="D712" s="13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3.5" customHeight="1">
      <c r="A713" s="124"/>
      <c r="B713" s="133"/>
      <c r="C713" s="124"/>
      <c r="D713" s="13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3.5" customHeight="1">
      <c r="A714" s="124"/>
      <c r="B714" s="133"/>
      <c r="C714" s="124"/>
      <c r="D714" s="13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3.5" customHeight="1">
      <c r="A715" s="124"/>
      <c r="B715" s="133"/>
      <c r="C715" s="124"/>
      <c r="D715" s="13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3.5" customHeight="1">
      <c r="A716" s="124"/>
      <c r="B716" s="133"/>
      <c r="C716" s="124"/>
      <c r="D716" s="13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3.5" customHeight="1">
      <c r="A717" s="124"/>
      <c r="B717" s="133"/>
      <c r="C717" s="124"/>
      <c r="D717" s="13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3.5" customHeight="1">
      <c r="A718" s="124"/>
      <c r="B718" s="133"/>
      <c r="C718" s="124"/>
      <c r="D718" s="13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3.5" customHeight="1">
      <c r="A719" s="124"/>
      <c r="B719" s="133"/>
      <c r="C719" s="124"/>
      <c r="D719" s="13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3.5" customHeight="1">
      <c r="A720" s="124"/>
      <c r="B720" s="133"/>
      <c r="C720" s="124"/>
      <c r="D720" s="13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3.5" customHeight="1">
      <c r="A721" s="124"/>
      <c r="B721" s="133"/>
      <c r="C721" s="124"/>
      <c r="D721" s="13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3.5" customHeight="1">
      <c r="A722" s="124"/>
      <c r="B722" s="133"/>
      <c r="C722" s="124"/>
      <c r="D722" s="13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3.5" customHeight="1">
      <c r="A723" s="124"/>
      <c r="B723" s="133"/>
      <c r="C723" s="124"/>
      <c r="D723" s="13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3.5" customHeight="1">
      <c r="A724" s="124"/>
      <c r="B724" s="133"/>
      <c r="C724" s="124"/>
      <c r="D724" s="13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3.5" customHeight="1">
      <c r="A725" s="124"/>
      <c r="B725" s="133"/>
      <c r="C725" s="124"/>
      <c r="D725" s="13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3.5" customHeight="1">
      <c r="A726" s="124"/>
      <c r="B726" s="133"/>
      <c r="C726" s="124"/>
      <c r="D726" s="13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3.5" customHeight="1">
      <c r="A727" s="124"/>
      <c r="B727" s="133"/>
      <c r="C727" s="124"/>
      <c r="D727" s="13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3.5" customHeight="1">
      <c r="A728" s="124"/>
      <c r="B728" s="133"/>
      <c r="C728" s="124"/>
      <c r="D728" s="13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3.5" customHeight="1">
      <c r="A729" s="124"/>
      <c r="B729" s="133"/>
      <c r="C729" s="124"/>
      <c r="D729" s="13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3.5" customHeight="1">
      <c r="A730" s="124"/>
      <c r="B730" s="133"/>
      <c r="C730" s="124"/>
      <c r="D730" s="13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3.5" customHeight="1">
      <c r="A731" s="124"/>
      <c r="B731" s="133"/>
      <c r="C731" s="124"/>
      <c r="D731" s="13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3.5" customHeight="1">
      <c r="A732" s="124"/>
      <c r="B732" s="133"/>
      <c r="C732" s="124"/>
      <c r="D732" s="13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3.5" customHeight="1">
      <c r="A733" s="124"/>
      <c r="B733" s="133"/>
      <c r="C733" s="124"/>
      <c r="D733" s="13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3.5" customHeight="1">
      <c r="A734" s="124"/>
      <c r="B734" s="133"/>
      <c r="C734" s="124"/>
      <c r="D734" s="13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3.5" customHeight="1">
      <c r="A735" s="124"/>
      <c r="B735" s="133"/>
      <c r="C735" s="124"/>
      <c r="D735" s="13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3.5" customHeight="1">
      <c r="A736" s="124"/>
      <c r="B736" s="133"/>
      <c r="C736" s="124"/>
      <c r="D736" s="13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3.5" customHeight="1">
      <c r="A737" s="124"/>
      <c r="B737" s="133"/>
      <c r="C737" s="124"/>
      <c r="D737" s="13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3.5" customHeight="1">
      <c r="A738" s="124"/>
      <c r="B738" s="133"/>
      <c r="C738" s="124"/>
      <c r="D738" s="13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3.5" customHeight="1">
      <c r="A739" s="124"/>
      <c r="B739" s="133"/>
      <c r="C739" s="124"/>
      <c r="D739" s="13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3.5" customHeight="1">
      <c r="A740" s="124"/>
      <c r="B740" s="133"/>
      <c r="C740" s="124"/>
      <c r="D740" s="13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3.5" customHeight="1">
      <c r="A741" s="124"/>
      <c r="B741" s="133"/>
      <c r="C741" s="124"/>
      <c r="D741" s="13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3.5" customHeight="1">
      <c r="A742" s="124"/>
      <c r="B742" s="133"/>
      <c r="C742" s="124"/>
      <c r="D742" s="13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3.5" customHeight="1">
      <c r="A743" s="124"/>
      <c r="B743" s="133"/>
      <c r="C743" s="124"/>
      <c r="D743" s="13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3.5" customHeight="1">
      <c r="A744" s="124"/>
      <c r="B744" s="133"/>
      <c r="C744" s="124"/>
      <c r="D744" s="13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3.5" customHeight="1">
      <c r="A745" s="124"/>
      <c r="B745" s="133"/>
      <c r="C745" s="124"/>
      <c r="D745" s="13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3.5" customHeight="1">
      <c r="A746" s="124"/>
      <c r="B746" s="133"/>
      <c r="C746" s="124"/>
      <c r="D746" s="13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3.5" customHeight="1">
      <c r="A747" s="124"/>
      <c r="B747" s="133"/>
      <c r="C747" s="124"/>
      <c r="D747" s="13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3.5" customHeight="1">
      <c r="A748" s="124"/>
      <c r="B748" s="133"/>
      <c r="C748" s="124"/>
      <c r="D748" s="13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3.5" customHeight="1">
      <c r="A749" s="124"/>
      <c r="B749" s="133"/>
      <c r="C749" s="124"/>
      <c r="D749" s="13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3.5" customHeight="1">
      <c r="A750" s="124"/>
      <c r="B750" s="133"/>
      <c r="C750" s="124"/>
      <c r="D750" s="13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3.5" customHeight="1">
      <c r="A751" s="124"/>
      <c r="B751" s="133"/>
      <c r="C751" s="124"/>
      <c r="D751" s="13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3.5" customHeight="1">
      <c r="A752" s="124"/>
      <c r="B752" s="133"/>
      <c r="C752" s="124"/>
      <c r="D752" s="13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3.5" customHeight="1">
      <c r="A753" s="124"/>
      <c r="B753" s="133"/>
      <c r="C753" s="124"/>
      <c r="D753" s="13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3.5" customHeight="1">
      <c r="A754" s="124"/>
      <c r="B754" s="133"/>
      <c r="C754" s="124"/>
      <c r="D754" s="13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3.5" customHeight="1">
      <c r="A755" s="124"/>
      <c r="B755" s="133"/>
      <c r="C755" s="124"/>
      <c r="D755" s="13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3.5" customHeight="1">
      <c r="A756" s="124"/>
      <c r="B756" s="133"/>
      <c r="C756" s="124"/>
      <c r="D756" s="13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3.5" customHeight="1">
      <c r="A757" s="124"/>
      <c r="B757" s="133"/>
      <c r="C757" s="124"/>
      <c r="D757" s="13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3.5" customHeight="1">
      <c r="A758" s="124"/>
      <c r="B758" s="133"/>
      <c r="C758" s="124"/>
      <c r="D758" s="13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3.5" customHeight="1">
      <c r="A759" s="124"/>
      <c r="B759" s="133"/>
      <c r="C759" s="124"/>
      <c r="D759" s="13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3.5" customHeight="1">
      <c r="A760" s="124"/>
      <c r="B760" s="133"/>
      <c r="C760" s="124"/>
      <c r="D760" s="13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3.5" customHeight="1">
      <c r="A761" s="124"/>
      <c r="B761" s="133"/>
      <c r="C761" s="124"/>
      <c r="D761" s="13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3.5" customHeight="1">
      <c r="A762" s="124"/>
      <c r="B762" s="133"/>
      <c r="C762" s="124"/>
      <c r="D762" s="13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3.5" customHeight="1">
      <c r="A763" s="124"/>
      <c r="B763" s="133"/>
      <c r="C763" s="124"/>
      <c r="D763" s="13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3.5" customHeight="1">
      <c r="A764" s="124"/>
      <c r="B764" s="133"/>
      <c r="C764" s="124"/>
      <c r="D764" s="13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3.5" customHeight="1">
      <c r="A765" s="124"/>
      <c r="B765" s="133"/>
      <c r="C765" s="124"/>
      <c r="D765" s="13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3.5" customHeight="1">
      <c r="A766" s="124"/>
      <c r="B766" s="133"/>
      <c r="C766" s="124"/>
      <c r="D766" s="13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3.5" customHeight="1">
      <c r="A767" s="124"/>
      <c r="B767" s="133"/>
      <c r="C767" s="124"/>
      <c r="D767" s="13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3.5" customHeight="1">
      <c r="A768" s="124"/>
      <c r="B768" s="133"/>
      <c r="C768" s="124"/>
      <c r="D768" s="13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3.5" customHeight="1">
      <c r="A769" s="124"/>
      <c r="B769" s="133"/>
      <c r="C769" s="124"/>
      <c r="D769" s="13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3.5" customHeight="1">
      <c r="A770" s="124"/>
      <c r="B770" s="133"/>
      <c r="C770" s="124"/>
      <c r="D770" s="13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3.5" customHeight="1">
      <c r="A771" s="124"/>
      <c r="B771" s="133"/>
      <c r="C771" s="124"/>
      <c r="D771" s="13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3.5" customHeight="1">
      <c r="A772" s="124"/>
      <c r="B772" s="133"/>
      <c r="C772" s="124"/>
      <c r="D772" s="13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3.5" customHeight="1">
      <c r="A773" s="124"/>
      <c r="B773" s="133"/>
      <c r="C773" s="124"/>
      <c r="D773" s="13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3.5" customHeight="1">
      <c r="A774" s="124"/>
      <c r="B774" s="133"/>
      <c r="C774" s="124"/>
      <c r="D774" s="13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3.5" customHeight="1">
      <c r="A775" s="124"/>
      <c r="B775" s="133"/>
      <c r="C775" s="124"/>
      <c r="D775" s="13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3.5" customHeight="1">
      <c r="A776" s="124"/>
      <c r="B776" s="133"/>
      <c r="C776" s="124"/>
      <c r="D776" s="13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3.5" customHeight="1">
      <c r="A777" s="124"/>
      <c r="B777" s="133"/>
      <c r="C777" s="124"/>
      <c r="D777" s="13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3.5" customHeight="1">
      <c r="A778" s="124"/>
      <c r="B778" s="133"/>
      <c r="C778" s="124"/>
      <c r="D778" s="13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3.5" customHeight="1">
      <c r="A779" s="124"/>
      <c r="B779" s="133"/>
      <c r="C779" s="124"/>
      <c r="D779" s="13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3.5" customHeight="1">
      <c r="A780" s="124"/>
      <c r="B780" s="133"/>
      <c r="C780" s="124"/>
      <c r="D780" s="13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3.5" customHeight="1">
      <c r="A781" s="124"/>
      <c r="B781" s="133"/>
      <c r="C781" s="124"/>
      <c r="D781" s="13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3.5" customHeight="1">
      <c r="A782" s="124"/>
      <c r="B782" s="133"/>
      <c r="C782" s="124"/>
      <c r="D782" s="13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3.5" customHeight="1">
      <c r="A783" s="124"/>
      <c r="B783" s="133"/>
      <c r="C783" s="124"/>
      <c r="D783" s="13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3.5" customHeight="1">
      <c r="A784" s="124"/>
      <c r="B784" s="133"/>
      <c r="C784" s="124"/>
      <c r="D784" s="13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3.5" customHeight="1">
      <c r="A785" s="124"/>
      <c r="B785" s="133"/>
      <c r="C785" s="124"/>
      <c r="D785" s="13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3.5" customHeight="1">
      <c r="A786" s="124"/>
      <c r="B786" s="133"/>
      <c r="C786" s="124"/>
      <c r="D786" s="13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3.5" customHeight="1">
      <c r="A787" s="124"/>
      <c r="B787" s="133"/>
      <c r="C787" s="124"/>
      <c r="D787" s="13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3.5" customHeight="1">
      <c r="A788" s="124"/>
      <c r="B788" s="133"/>
      <c r="C788" s="124"/>
      <c r="D788" s="13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3.5" customHeight="1">
      <c r="A789" s="124"/>
      <c r="B789" s="133"/>
      <c r="C789" s="124"/>
      <c r="D789" s="13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3.5" customHeight="1">
      <c r="A790" s="124"/>
      <c r="B790" s="133"/>
      <c r="C790" s="124"/>
      <c r="D790" s="13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3.5" customHeight="1">
      <c r="A791" s="124"/>
      <c r="B791" s="133"/>
      <c r="C791" s="124"/>
      <c r="D791" s="13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3.5" customHeight="1">
      <c r="A792" s="124"/>
      <c r="B792" s="133"/>
      <c r="C792" s="124"/>
      <c r="D792" s="13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3.5" customHeight="1">
      <c r="A793" s="124"/>
      <c r="B793" s="133"/>
      <c r="C793" s="124"/>
      <c r="D793" s="13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3.5" customHeight="1">
      <c r="A794" s="124"/>
      <c r="B794" s="133"/>
      <c r="C794" s="124"/>
      <c r="D794" s="13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3.5" customHeight="1">
      <c r="A795" s="124"/>
      <c r="B795" s="133"/>
      <c r="C795" s="124"/>
      <c r="D795" s="13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3.5" customHeight="1">
      <c r="A796" s="124"/>
      <c r="B796" s="133"/>
      <c r="C796" s="124"/>
      <c r="D796" s="13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3.5" customHeight="1">
      <c r="A797" s="124"/>
      <c r="B797" s="133"/>
      <c r="C797" s="124"/>
      <c r="D797" s="13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3.5" customHeight="1">
      <c r="A798" s="124"/>
      <c r="B798" s="133"/>
      <c r="C798" s="124"/>
      <c r="D798" s="13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3.5" customHeight="1">
      <c r="A799" s="124"/>
      <c r="B799" s="133"/>
      <c r="C799" s="124"/>
      <c r="D799" s="13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3.5" customHeight="1">
      <c r="A800" s="124"/>
      <c r="B800" s="133"/>
      <c r="C800" s="124"/>
      <c r="D800" s="13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3.5" customHeight="1">
      <c r="A801" s="124"/>
      <c r="B801" s="133"/>
      <c r="C801" s="124"/>
      <c r="D801" s="13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3.5" customHeight="1">
      <c r="A802" s="124"/>
      <c r="B802" s="133"/>
      <c r="C802" s="124"/>
      <c r="D802" s="13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3.5" customHeight="1">
      <c r="A803" s="124"/>
      <c r="B803" s="133"/>
      <c r="C803" s="124"/>
      <c r="D803" s="13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3.5" customHeight="1">
      <c r="A804" s="124"/>
      <c r="B804" s="133"/>
      <c r="C804" s="124"/>
      <c r="D804" s="13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3.5" customHeight="1">
      <c r="A805" s="124"/>
      <c r="B805" s="133"/>
      <c r="C805" s="124"/>
      <c r="D805" s="13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3.5" customHeight="1">
      <c r="A806" s="124"/>
      <c r="B806" s="133"/>
      <c r="C806" s="124"/>
      <c r="D806" s="13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3.5" customHeight="1">
      <c r="A807" s="124"/>
      <c r="B807" s="133"/>
      <c r="C807" s="124"/>
      <c r="D807" s="13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3.5" customHeight="1">
      <c r="A808" s="124"/>
      <c r="B808" s="133"/>
      <c r="C808" s="124"/>
      <c r="D808" s="13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3.5" customHeight="1">
      <c r="A809" s="124"/>
      <c r="B809" s="133"/>
      <c r="C809" s="124"/>
      <c r="D809" s="13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3.5" customHeight="1">
      <c r="A810" s="124"/>
      <c r="B810" s="133"/>
      <c r="C810" s="124"/>
      <c r="D810" s="13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3.5" customHeight="1">
      <c r="A811" s="124"/>
      <c r="B811" s="133"/>
      <c r="C811" s="124"/>
      <c r="D811" s="13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3.5" customHeight="1">
      <c r="A812" s="124"/>
      <c r="B812" s="133"/>
      <c r="C812" s="124"/>
      <c r="D812" s="13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3.5" customHeight="1">
      <c r="A813" s="124"/>
      <c r="B813" s="133"/>
      <c r="C813" s="124"/>
      <c r="D813" s="13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3.5" customHeight="1">
      <c r="A814" s="124"/>
      <c r="B814" s="133"/>
      <c r="C814" s="124"/>
      <c r="D814" s="13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3.5" customHeight="1">
      <c r="A815" s="124"/>
      <c r="B815" s="133"/>
      <c r="C815" s="124"/>
      <c r="D815" s="13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3.5" customHeight="1">
      <c r="A816" s="124"/>
      <c r="B816" s="133"/>
      <c r="C816" s="124"/>
      <c r="D816" s="13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3.5" customHeight="1">
      <c r="A817" s="124"/>
      <c r="B817" s="133"/>
      <c r="C817" s="124"/>
      <c r="D817" s="13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3.5" customHeight="1">
      <c r="A818" s="124"/>
      <c r="B818" s="133"/>
      <c r="C818" s="124"/>
      <c r="D818" s="13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3.5" customHeight="1">
      <c r="A819" s="124"/>
      <c r="B819" s="133"/>
      <c r="C819" s="124"/>
      <c r="D819" s="13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3.5" customHeight="1">
      <c r="A820" s="124"/>
      <c r="B820" s="133"/>
      <c r="C820" s="124"/>
      <c r="D820" s="13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3.5" customHeight="1">
      <c r="A821" s="124"/>
      <c r="B821" s="133"/>
      <c r="C821" s="124"/>
      <c r="D821" s="13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3.5" customHeight="1">
      <c r="A822" s="124"/>
      <c r="B822" s="133"/>
      <c r="C822" s="124"/>
      <c r="D822" s="13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3.5" customHeight="1">
      <c r="A823" s="124"/>
      <c r="B823" s="133"/>
      <c r="C823" s="124"/>
      <c r="D823" s="13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3.5" customHeight="1">
      <c r="A824" s="124"/>
      <c r="B824" s="133"/>
      <c r="C824" s="124"/>
      <c r="D824" s="13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3.5" customHeight="1">
      <c r="A825" s="124"/>
      <c r="B825" s="133"/>
      <c r="C825" s="124"/>
      <c r="D825" s="13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3.5" customHeight="1">
      <c r="A826" s="124"/>
      <c r="B826" s="133"/>
      <c r="C826" s="124"/>
      <c r="D826" s="13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3.5" customHeight="1">
      <c r="A827" s="124"/>
      <c r="B827" s="133"/>
      <c r="C827" s="124"/>
      <c r="D827" s="13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3.5" customHeight="1">
      <c r="A828" s="124"/>
      <c r="B828" s="133"/>
      <c r="C828" s="124"/>
      <c r="D828" s="13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3.5" customHeight="1">
      <c r="A829" s="124"/>
      <c r="B829" s="133"/>
      <c r="C829" s="124"/>
      <c r="D829" s="13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3.5" customHeight="1">
      <c r="A830" s="124"/>
      <c r="B830" s="133"/>
      <c r="C830" s="124"/>
      <c r="D830" s="13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3.5" customHeight="1">
      <c r="A831" s="124"/>
      <c r="B831" s="133"/>
      <c r="C831" s="124"/>
      <c r="D831" s="13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3.5" customHeight="1">
      <c r="A832" s="124"/>
      <c r="B832" s="133"/>
      <c r="C832" s="124"/>
      <c r="D832" s="13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3.5" customHeight="1">
      <c r="A833" s="124"/>
      <c r="B833" s="133"/>
      <c r="C833" s="124"/>
      <c r="D833" s="13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3.5" customHeight="1">
      <c r="A834" s="124"/>
      <c r="B834" s="133"/>
      <c r="C834" s="124"/>
      <c r="D834" s="13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3.5" customHeight="1">
      <c r="A835" s="124"/>
      <c r="B835" s="133"/>
      <c r="C835" s="124"/>
      <c r="D835" s="13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3.5" customHeight="1">
      <c r="A836" s="124"/>
      <c r="B836" s="133"/>
      <c r="C836" s="124"/>
      <c r="D836" s="13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3.5" customHeight="1">
      <c r="A837" s="124"/>
      <c r="B837" s="133"/>
      <c r="C837" s="124"/>
      <c r="D837" s="13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3.5" customHeight="1">
      <c r="A838" s="124"/>
      <c r="B838" s="133"/>
      <c r="C838" s="124"/>
      <c r="D838" s="13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3.5" customHeight="1">
      <c r="A839" s="124"/>
      <c r="B839" s="133"/>
      <c r="C839" s="124"/>
      <c r="D839" s="13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3.5" customHeight="1">
      <c r="A840" s="124"/>
      <c r="B840" s="133"/>
      <c r="C840" s="124"/>
      <c r="D840" s="13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3.5" customHeight="1">
      <c r="A841" s="124"/>
      <c r="B841" s="133"/>
      <c r="C841" s="124"/>
      <c r="D841" s="13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3.5" customHeight="1">
      <c r="A842" s="124"/>
      <c r="B842" s="133"/>
      <c r="C842" s="124"/>
      <c r="D842" s="13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3.5" customHeight="1">
      <c r="A843" s="124"/>
      <c r="B843" s="133"/>
      <c r="C843" s="124"/>
      <c r="D843" s="13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3.5" customHeight="1">
      <c r="A844" s="124"/>
      <c r="B844" s="133"/>
      <c r="C844" s="124"/>
      <c r="D844" s="13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3.5" customHeight="1">
      <c r="A845" s="124"/>
      <c r="B845" s="133"/>
      <c r="C845" s="124"/>
      <c r="D845" s="13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3.5" customHeight="1">
      <c r="A846" s="124"/>
      <c r="B846" s="133"/>
      <c r="C846" s="124"/>
      <c r="D846" s="13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3.5" customHeight="1">
      <c r="A847" s="124"/>
      <c r="B847" s="133"/>
      <c r="C847" s="124"/>
      <c r="D847" s="13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3.5" customHeight="1">
      <c r="A848" s="124"/>
      <c r="B848" s="133"/>
      <c r="C848" s="124"/>
      <c r="D848" s="13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3.5" customHeight="1">
      <c r="A849" s="124"/>
      <c r="B849" s="133"/>
      <c r="C849" s="124"/>
      <c r="D849" s="13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3.5" customHeight="1">
      <c r="A850" s="124"/>
      <c r="B850" s="133"/>
      <c r="C850" s="124"/>
      <c r="D850" s="13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3.5" customHeight="1">
      <c r="A851" s="124"/>
      <c r="B851" s="133"/>
      <c r="C851" s="124"/>
      <c r="D851" s="13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3.5" customHeight="1">
      <c r="A852" s="124"/>
      <c r="B852" s="133"/>
      <c r="C852" s="124"/>
      <c r="D852" s="13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3.5" customHeight="1">
      <c r="A853" s="124"/>
      <c r="B853" s="133"/>
      <c r="C853" s="124"/>
      <c r="D853" s="13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3.5" customHeight="1">
      <c r="A854" s="124"/>
      <c r="B854" s="133"/>
      <c r="C854" s="124"/>
      <c r="D854" s="13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3.5" customHeight="1">
      <c r="A855" s="124"/>
      <c r="B855" s="133"/>
      <c r="C855" s="124"/>
      <c r="D855" s="13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3.5" customHeight="1">
      <c r="A856" s="124"/>
      <c r="B856" s="133"/>
      <c r="C856" s="124"/>
      <c r="D856" s="13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3.5" customHeight="1">
      <c r="A857" s="124"/>
      <c r="B857" s="133"/>
      <c r="C857" s="124"/>
      <c r="D857" s="13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3.5" customHeight="1">
      <c r="A858" s="124"/>
      <c r="B858" s="133"/>
      <c r="C858" s="124"/>
      <c r="D858" s="13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3.5" customHeight="1">
      <c r="A859" s="124"/>
      <c r="B859" s="133"/>
      <c r="C859" s="124"/>
      <c r="D859" s="13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3.5" customHeight="1">
      <c r="A860" s="124"/>
      <c r="B860" s="133"/>
      <c r="C860" s="124"/>
      <c r="D860" s="13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3.5" customHeight="1">
      <c r="A861" s="124"/>
      <c r="B861" s="133"/>
      <c r="C861" s="124"/>
      <c r="D861" s="13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3.5" customHeight="1">
      <c r="A862" s="124"/>
      <c r="B862" s="133"/>
      <c r="C862" s="124"/>
      <c r="D862" s="13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3.5" customHeight="1">
      <c r="A863" s="124"/>
      <c r="B863" s="133"/>
      <c r="C863" s="124"/>
      <c r="D863" s="13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3.5" customHeight="1">
      <c r="A864" s="124"/>
      <c r="B864" s="133"/>
      <c r="C864" s="124"/>
      <c r="D864" s="13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3.5" customHeight="1">
      <c r="A865" s="124"/>
      <c r="B865" s="133"/>
      <c r="C865" s="124"/>
      <c r="D865" s="13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3.5" customHeight="1">
      <c r="A866" s="124"/>
      <c r="B866" s="133"/>
      <c r="C866" s="124"/>
      <c r="D866" s="13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3.5" customHeight="1">
      <c r="A867" s="124"/>
      <c r="B867" s="133"/>
      <c r="C867" s="124"/>
      <c r="D867" s="13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3.5" customHeight="1">
      <c r="A868" s="124"/>
      <c r="B868" s="133"/>
      <c r="C868" s="124"/>
      <c r="D868" s="13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3.5" customHeight="1">
      <c r="A869" s="124"/>
      <c r="B869" s="133"/>
      <c r="C869" s="124"/>
      <c r="D869" s="13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3.5" customHeight="1">
      <c r="A870" s="124"/>
      <c r="B870" s="133"/>
      <c r="C870" s="124"/>
      <c r="D870" s="13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3.5" customHeight="1">
      <c r="A871" s="124"/>
      <c r="B871" s="133"/>
      <c r="C871" s="124"/>
      <c r="D871" s="13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3.5" customHeight="1">
      <c r="A872" s="124"/>
      <c r="B872" s="133"/>
      <c r="C872" s="124"/>
      <c r="D872" s="13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3.5" customHeight="1">
      <c r="A873" s="124"/>
      <c r="B873" s="133"/>
      <c r="C873" s="124"/>
      <c r="D873" s="13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3.5" customHeight="1">
      <c r="A874" s="124"/>
      <c r="B874" s="133"/>
      <c r="C874" s="124"/>
      <c r="D874" s="13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3.5" customHeight="1">
      <c r="A875" s="124"/>
      <c r="B875" s="133"/>
      <c r="C875" s="124"/>
      <c r="D875" s="13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3.5" customHeight="1">
      <c r="A876" s="124"/>
      <c r="B876" s="133"/>
      <c r="C876" s="124"/>
      <c r="D876" s="13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3.5" customHeight="1">
      <c r="A877" s="124"/>
      <c r="B877" s="133"/>
      <c r="C877" s="124"/>
      <c r="D877" s="13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3.5" customHeight="1">
      <c r="A878" s="124"/>
      <c r="B878" s="133"/>
      <c r="C878" s="124"/>
      <c r="D878" s="13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3.5" customHeight="1">
      <c r="A879" s="124"/>
      <c r="B879" s="133"/>
      <c r="C879" s="124"/>
      <c r="D879" s="13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3.5" customHeight="1">
      <c r="A880" s="124"/>
      <c r="B880" s="133"/>
      <c r="C880" s="124"/>
      <c r="D880" s="13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3.5" customHeight="1">
      <c r="A881" s="124"/>
      <c r="B881" s="133"/>
      <c r="C881" s="124"/>
      <c r="D881" s="13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3.5" customHeight="1">
      <c r="A882" s="124"/>
      <c r="B882" s="133"/>
      <c r="C882" s="124"/>
      <c r="D882" s="13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3.5" customHeight="1">
      <c r="A883" s="124"/>
      <c r="B883" s="133"/>
      <c r="C883" s="124"/>
      <c r="D883" s="13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3.5" customHeight="1">
      <c r="A884" s="124"/>
      <c r="B884" s="133"/>
      <c r="C884" s="124"/>
      <c r="D884" s="13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3.5" customHeight="1">
      <c r="A885" s="124"/>
      <c r="B885" s="133"/>
      <c r="C885" s="124"/>
      <c r="D885" s="13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3.5" customHeight="1">
      <c r="A886" s="124"/>
      <c r="B886" s="133"/>
      <c r="C886" s="124"/>
      <c r="D886" s="13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3.5" customHeight="1">
      <c r="A887" s="124"/>
      <c r="B887" s="133"/>
      <c r="C887" s="124"/>
      <c r="D887" s="13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3.5" customHeight="1">
      <c r="A888" s="124"/>
      <c r="B888" s="133"/>
      <c r="C888" s="124"/>
      <c r="D888" s="13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3.5" customHeight="1">
      <c r="A889" s="124"/>
      <c r="B889" s="133"/>
      <c r="C889" s="124"/>
      <c r="D889" s="13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3.5" customHeight="1">
      <c r="A890" s="124"/>
      <c r="B890" s="133"/>
      <c r="C890" s="124"/>
      <c r="D890" s="13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3.5" customHeight="1">
      <c r="A891" s="124"/>
      <c r="B891" s="133"/>
      <c r="C891" s="124"/>
      <c r="D891" s="13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3.5" customHeight="1">
      <c r="A892" s="124"/>
      <c r="B892" s="133"/>
      <c r="C892" s="124"/>
      <c r="D892" s="13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3.5" customHeight="1">
      <c r="A893" s="124"/>
      <c r="B893" s="133"/>
      <c r="C893" s="124"/>
      <c r="D893" s="13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3.5" customHeight="1">
      <c r="A894" s="124"/>
      <c r="B894" s="133"/>
      <c r="C894" s="124"/>
      <c r="D894" s="13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3.5" customHeight="1">
      <c r="A895" s="124"/>
      <c r="B895" s="133"/>
      <c r="C895" s="124"/>
      <c r="D895" s="13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3.5" customHeight="1">
      <c r="A896" s="124"/>
      <c r="B896" s="133"/>
      <c r="C896" s="124"/>
      <c r="D896" s="13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3.5" customHeight="1">
      <c r="A897" s="124"/>
      <c r="B897" s="133"/>
      <c r="C897" s="124"/>
      <c r="D897" s="13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3.5" customHeight="1">
      <c r="A898" s="124"/>
      <c r="B898" s="133"/>
      <c r="C898" s="124"/>
      <c r="D898" s="13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3.5" customHeight="1">
      <c r="A899" s="124"/>
      <c r="B899" s="133"/>
      <c r="C899" s="124"/>
      <c r="D899" s="13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3.5" customHeight="1">
      <c r="A900" s="124"/>
      <c r="B900" s="133"/>
      <c r="C900" s="124"/>
      <c r="D900" s="13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3.5" customHeight="1">
      <c r="A901" s="124"/>
      <c r="B901" s="133"/>
      <c r="C901" s="124"/>
      <c r="D901" s="13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3.5" customHeight="1">
      <c r="A902" s="124"/>
      <c r="B902" s="133"/>
      <c r="C902" s="124"/>
      <c r="D902" s="13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3.5" customHeight="1">
      <c r="A903" s="124"/>
      <c r="B903" s="133"/>
      <c r="C903" s="124"/>
      <c r="D903" s="13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3.5" customHeight="1">
      <c r="A904" s="124"/>
      <c r="B904" s="133"/>
      <c r="C904" s="124"/>
      <c r="D904" s="13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3.5" customHeight="1">
      <c r="A905" s="124"/>
      <c r="B905" s="133"/>
      <c r="C905" s="124"/>
      <c r="D905" s="13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3.5" customHeight="1">
      <c r="A906" s="124"/>
      <c r="B906" s="133"/>
      <c r="C906" s="124"/>
      <c r="D906" s="13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3.5" customHeight="1">
      <c r="A907" s="124"/>
      <c r="B907" s="133"/>
      <c r="C907" s="124"/>
      <c r="D907" s="13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3.5" customHeight="1">
      <c r="A908" s="124"/>
      <c r="B908" s="133"/>
      <c r="C908" s="124"/>
      <c r="D908" s="13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3.5" customHeight="1">
      <c r="A909" s="124"/>
      <c r="B909" s="133"/>
      <c r="C909" s="124"/>
      <c r="D909" s="13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3.5" customHeight="1">
      <c r="A910" s="124"/>
      <c r="B910" s="133"/>
      <c r="C910" s="124"/>
      <c r="D910" s="13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3.5" customHeight="1">
      <c r="A911" s="124"/>
      <c r="B911" s="133"/>
      <c r="C911" s="124"/>
      <c r="D911" s="13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3.5" customHeight="1">
      <c r="A912" s="124"/>
      <c r="B912" s="133"/>
      <c r="C912" s="124"/>
      <c r="D912" s="13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3.5" customHeight="1">
      <c r="A913" s="124"/>
      <c r="B913" s="133"/>
      <c r="C913" s="124"/>
      <c r="D913" s="13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3.5" customHeight="1">
      <c r="A914" s="124"/>
      <c r="B914" s="133"/>
      <c r="C914" s="124"/>
      <c r="D914" s="13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3.5" customHeight="1">
      <c r="A915" s="124"/>
      <c r="B915" s="133"/>
      <c r="C915" s="124"/>
      <c r="D915" s="13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3.5" customHeight="1">
      <c r="A916" s="124"/>
      <c r="B916" s="133"/>
      <c r="C916" s="124"/>
      <c r="D916" s="13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3.5" customHeight="1">
      <c r="A917" s="124"/>
      <c r="B917" s="133"/>
      <c r="C917" s="124"/>
      <c r="D917" s="13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3.5" customHeight="1">
      <c r="A918" s="124"/>
      <c r="B918" s="133"/>
      <c r="C918" s="124"/>
      <c r="D918" s="13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3.5" customHeight="1">
      <c r="A919" s="124"/>
      <c r="B919" s="133"/>
      <c r="C919" s="124"/>
      <c r="D919" s="13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3.5" customHeight="1">
      <c r="A920" s="124"/>
      <c r="B920" s="133"/>
      <c r="C920" s="124"/>
      <c r="D920" s="13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3.5" customHeight="1">
      <c r="A921" s="124"/>
      <c r="B921" s="133"/>
      <c r="C921" s="124"/>
      <c r="D921" s="13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3.5" customHeight="1">
      <c r="A922" s="124"/>
      <c r="B922" s="133"/>
      <c r="C922" s="124"/>
      <c r="D922" s="13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3.5" customHeight="1">
      <c r="A923" s="124"/>
      <c r="B923" s="133"/>
      <c r="C923" s="124"/>
      <c r="D923" s="13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3.5" customHeight="1">
      <c r="A924" s="124"/>
      <c r="B924" s="133"/>
      <c r="C924" s="124"/>
      <c r="D924" s="13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3.5" customHeight="1">
      <c r="A925" s="124"/>
      <c r="B925" s="133"/>
      <c r="C925" s="124"/>
      <c r="D925" s="13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3.5" customHeight="1">
      <c r="A926" s="124"/>
      <c r="B926" s="133"/>
      <c r="C926" s="124"/>
      <c r="D926" s="13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3.5" customHeight="1">
      <c r="A927" s="124"/>
      <c r="B927" s="133"/>
      <c r="C927" s="124"/>
      <c r="D927" s="13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3.5" customHeight="1">
      <c r="A928" s="124"/>
      <c r="B928" s="133"/>
      <c r="C928" s="124"/>
      <c r="D928" s="13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3.5" customHeight="1">
      <c r="A929" s="124"/>
      <c r="B929" s="133"/>
      <c r="C929" s="124"/>
      <c r="D929" s="13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3.5" customHeight="1">
      <c r="A930" s="124"/>
      <c r="B930" s="133"/>
      <c r="C930" s="124"/>
      <c r="D930" s="13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3.5" customHeight="1">
      <c r="A931" s="124"/>
      <c r="B931" s="133"/>
      <c r="C931" s="124"/>
      <c r="D931" s="13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3.5" customHeight="1">
      <c r="A932" s="124"/>
      <c r="B932" s="133"/>
      <c r="C932" s="124"/>
      <c r="D932" s="13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3.5" customHeight="1">
      <c r="A933" s="124"/>
      <c r="B933" s="133"/>
      <c r="C933" s="124"/>
      <c r="D933" s="13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3.5" customHeight="1">
      <c r="A934" s="124"/>
      <c r="B934" s="133"/>
      <c r="C934" s="124"/>
      <c r="D934" s="13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3.5" customHeight="1">
      <c r="A935" s="124"/>
      <c r="B935" s="133"/>
      <c r="C935" s="124"/>
      <c r="D935" s="13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3.5" customHeight="1">
      <c r="A936" s="124"/>
      <c r="B936" s="133"/>
      <c r="C936" s="124"/>
      <c r="D936" s="13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3.5" customHeight="1">
      <c r="A937" s="124"/>
      <c r="B937" s="133"/>
      <c r="C937" s="124"/>
      <c r="D937" s="13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3.5" customHeight="1">
      <c r="A938" s="124"/>
      <c r="B938" s="133"/>
      <c r="C938" s="124"/>
      <c r="D938" s="13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3.5" customHeight="1">
      <c r="A939" s="124"/>
      <c r="B939" s="133"/>
      <c r="C939" s="124"/>
      <c r="D939" s="13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3.5" customHeight="1">
      <c r="A940" s="124"/>
      <c r="B940" s="133"/>
      <c r="C940" s="124"/>
      <c r="D940" s="13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3.5" customHeight="1">
      <c r="A941" s="124"/>
      <c r="B941" s="133"/>
      <c r="C941" s="124"/>
      <c r="D941" s="13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3.5" customHeight="1">
      <c r="A942" s="124"/>
      <c r="B942" s="133"/>
      <c r="C942" s="124"/>
      <c r="D942" s="13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3.5" customHeight="1">
      <c r="A943" s="124"/>
      <c r="B943" s="133"/>
      <c r="C943" s="124"/>
      <c r="D943" s="13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3.5" customHeight="1">
      <c r="A944" s="124"/>
      <c r="B944" s="133"/>
      <c r="C944" s="124"/>
      <c r="D944" s="13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3.5" customHeight="1">
      <c r="A945" s="124"/>
      <c r="B945" s="133"/>
      <c r="C945" s="124"/>
      <c r="D945" s="13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3.5" customHeight="1">
      <c r="A946" s="124"/>
      <c r="B946" s="133"/>
      <c r="C946" s="124"/>
      <c r="D946" s="13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3.5" customHeight="1">
      <c r="A947" s="124"/>
      <c r="B947" s="133"/>
      <c r="C947" s="124"/>
      <c r="D947" s="13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3.5" customHeight="1">
      <c r="A948" s="124"/>
      <c r="B948" s="133"/>
      <c r="C948" s="124"/>
      <c r="D948" s="13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3.5" customHeight="1">
      <c r="A949" s="124"/>
      <c r="B949" s="133"/>
      <c r="C949" s="124"/>
      <c r="D949" s="13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3.5" customHeight="1">
      <c r="A950" s="124"/>
      <c r="B950" s="133"/>
      <c r="C950" s="124"/>
      <c r="D950" s="13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3.5" customHeight="1">
      <c r="A951" s="124"/>
      <c r="B951" s="133"/>
      <c r="C951" s="124"/>
      <c r="D951" s="13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3.5" customHeight="1">
      <c r="A952" s="124"/>
      <c r="B952" s="133"/>
      <c r="C952" s="124"/>
      <c r="D952" s="13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3.5" customHeight="1">
      <c r="A953" s="124"/>
      <c r="B953" s="133"/>
      <c r="C953" s="124"/>
      <c r="D953" s="13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3.5" customHeight="1">
      <c r="A954" s="124"/>
      <c r="B954" s="133"/>
      <c r="C954" s="124"/>
      <c r="D954" s="13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3.5" customHeight="1">
      <c r="A955" s="124"/>
      <c r="B955" s="133"/>
      <c r="C955" s="124"/>
      <c r="D955" s="13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3.5" customHeight="1">
      <c r="A956" s="124"/>
      <c r="B956" s="133"/>
      <c r="C956" s="124"/>
      <c r="D956" s="13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3.5" customHeight="1">
      <c r="A957" s="124"/>
      <c r="B957" s="133"/>
      <c r="C957" s="124"/>
      <c r="D957" s="13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3.5" customHeight="1">
      <c r="A958" s="124"/>
      <c r="B958" s="133"/>
      <c r="C958" s="124"/>
      <c r="D958" s="13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3.5" customHeight="1">
      <c r="A959" s="124"/>
      <c r="B959" s="133"/>
      <c r="C959" s="124"/>
      <c r="D959" s="13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3.5" customHeight="1">
      <c r="A960" s="124"/>
      <c r="B960" s="133"/>
      <c r="C960" s="124"/>
      <c r="D960" s="13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3.5" customHeight="1">
      <c r="A961" s="124"/>
      <c r="B961" s="133"/>
      <c r="C961" s="124"/>
      <c r="D961" s="13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3.5" customHeight="1">
      <c r="A962" s="124"/>
      <c r="B962" s="133"/>
      <c r="C962" s="124"/>
      <c r="D962" s="13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3.5" customHeight="1">
      <c r="A963" s="124"/>
      <c r="B963" s="133"/>
      <c r="C963" s="124"/>
      <c r="D963" s="13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3.5" customHeight="1">
      <c r="A964" s="124"/>
      <c r="B964" s="133"/>
      <c r="C964" s="124"/>
      <c r="D964" s="13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3.5" customHeight="1">
      <c r="A965" s="124"/>
      <c r="B965" s="133"/>
      <c r="C965" s="124"/>
      <c r="D965" s="13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3.5" customHeight="1">
      <c r="A966" s="124"/>
      <c r="B966" s="133"/>
      <c r="C966" s="124"/>
      <c r="D966" s="13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3.5" customHeight="1">
      <c r="A967" s="124"/>
      <c r="B967" s="133"/>
      <c r="C967" s="124"/>
      <c r="D967" s="13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3.5" customHeight="1">
      <c r="A968" s="124"/>
      <c r="B968" s="133"/>
      <c r="C968" s="124"/>
      <c r="D968" s="13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3.5" customHeight="1">
      <c r="A969" s="124"/>
      <c r="B969" s="133"/>
      <c r="C969" s="124"/>
      <c r="D969" s="13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3.5" customHeight="1">
      <c r="A970" s="124"/>
      <c r="B970" s="133"/>
      <c r="C970" s="124"/>
      <c r="D970" s="13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3.5" customHeight="1">
      <c r="A971" s="124"/>
      <c r="B971" s="133"/>
      <c r="C971" s="124"/>
      <c r="D971" s="13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3.5" customHeight="1">
      <c r="A972" s="124"/>
      <c r="B972" s="133"/>
      <c r="C972" s="124"/>
      <c r="D972" s="13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3.5" customHeight="1">
      <c r="A973" s="124"/>
      <c r="B973" s="133"/>
      <c r="C973" s="124"/>
      <c r="D973" s="13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3.5" customHeight="1">
      <c r="A974" s="124"/>
      <c r="B974" s="133"/>
      <c r="C974" s="124"/>
      <c r="D974" s="13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3.5" customHeight="1">
      <c r="A975" s="124"/>
      <c r="B975" s="133"/>
      <c r="C975" s="124"/>
      <c r="D975" s="13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3.5" customHeight="1">
      <c r="A976" s="124"/>
      <c r="B976" s="133"/>
      <c r="C976" s="124"/>
      <c r="D976" s="13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3.5" customHeight="1">
      <c r="A977" s="124"/>
      <c r="B977" s="133"/>
      <c r="C977" s="124"/>
      <c r="D977" s="13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3.5" customHeight="1">
      <c r="A978" s="124"/>
      <c r="B978" s="133"/>
      <c r="C978" s="124"/>
      <c r="D978" s="13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3.5" customHeight="1">
      <c r="A979" s="124"/>
      <c r="B979" s="133"/>
      <c r="C979" s="124"/>
      <c r="D979" s="13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3.5" customHeight="1">
      <c r="A980" s="124"/>
      <c r="B980" s="133"/>
      <c r="C980" s="124"/>
      <c r="D980" s="13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3.5" customHeight="1">
      <c r="A981" s="124"/>
      <c r="B981" s="133"/>
      <c r="C981" s="124"/>
      <c r="D981" s="13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3.5" customHeight="1">
      <c r="A982" s="124"/>
      <c r="B982" s="133"/>
      <c r="C982" s="124"/>
      <c r="D982" s="13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3.5" customHeight="1">
      <c r="A983" s="124"/>
      <c r="B983" s="133"/>
      <c r="C983" s="124"/>
      <c r="D983" s="13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3.5" customHeight="1">
      <c r="A984" s="124"/>
      <c r="B984" s="133"/>
      <c r="C984" s="124"/>
      <c r="D984" s="13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3.5" customHeight="1">
      <c r="A985" s="124"/>
      <c r="B985" s="133"/>
      <c r="C985" s="124"/>
      <c r="D985" s="13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3.5" customHeight="1">
      <c r="A986" s="124"/>
      <c r="B986" s="133"/>
      <c r="C986" s="124"/>
      <c r="D986" s="13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3.5" customHeight="1">
      <c r="A987" s="124"/>
      <c r="B987" s="133"/>
      <c r="C987" s="124"/>
      <c r="D987" s="13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3.5" customHeight="1">
      <c r="A988" s="124"/>
      <c r="B988" s="133"/>
      <c r="C988" s="124"/>
      <c r="D988" s="13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3.5" customHeight="1">
      <c r="A989" s="124"/>
      <c r="B989" s="133"/>
      <c r="C989" s="124"/>
      <c r="D989" s="13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3.5" customHeight="1">
      <c r="A990" s="124"/>
      <c r="B990" s="133"/>
      <c r="C990" s="124"/>
      <c r="D990" s="13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3.5" customHeight="1">
      <c r="A991" s="124"/>
      <c r="B991" s="133"/>
      <c r="C991" s="124"/>
      <c r="D991" s="13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3.5" customHeight="1">
      <c r="A992" s="124"/>
      <c r="B992" s="133"/>
      <c r="C992" s="124"/>
      <c r="D992" s="13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3.5" customHeight="1">
      <c r="A993" s="124"/>
      <c r="B993" s="133"/>
      <c r="C993" s="124"/>
      <c r="D993" s="13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3.5" customHeight="1">
      <c r="A994" s="124"/>
      <c r="B994" s="133"/>
      <c r="C994" s="124"/>
      <c r="D994" s="13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3.5" customHeight="1">
      <c r="A995" s="124"/>
      <c r="B995" s="133"/>
      <c r="C995" s="124"/>
      <c r="D995" s="13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3.5" customHeight="1">
      <c r="A996" s="124"/>
      <c r="B996" s="133"/>
      <c r="C996" s="124"/>
      <c r="D996" s="13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3.5" customHeight="1">
      <c r="A997" s="124"/>
      <c r="B997" s="133"/>
      <c r="C997" s="124"/>
      <c r="D997" s="13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</row>
    <row r="998" spans="1:26" ht="13.5" customHeight="1">
      <c r="A998" s="124"/>
      <c r="B998" s="133"/>
      <c r="C998" s="124"/>
      <c r="D998" s="13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</row>
    <row r="999" spans="1:26" ht="13.5" customHeight="1">
      <c r="A999" s="124"/>
      <c r="B999" s="133"/>
      <c r="C999" s="124"/>
      <c r="D999" s="13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</row>
    <row r="1000" spans="1:26" ht="13.5" customHeight="1">
      <c r="A1000" s="124"/>
      <c r="B1000" s="133"/>
      <c r="C1000" s="124"/>
      <c r="D1000" s="13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</row>
  </sheetData>
  <mergeCells count="2">
    <mergeCell ref="D2:D3"/>
    <mergeCell ref="B144:D144"/>
  </mergeCells>
  <pageMargins left="0.59055118110236227" right="0.59055118110236227" top="0.74803149606299213" bottom="0.74803149606299213" header="0" footer="0"/>
  <pageSetup orientation="portrait"/>
  <headerFooter>
    <oddFooter>&amp;R&amp;P/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000"/>
  <sheetViews>
    <sheetView workbookViewId="0">
      <selection activeCell="E24" sqref="E24"/>
    </sheetView>
  </sheetViews>
  <sheetFormatPr baseColWidth="10" defaultColWidth="14.42578125" defaultRowHeight="15" customHeight="1"/>
  <cols>
    <col min="1" max="1" width="31" customWidth="1"/>
    <col min="2" max="5" width="23.140625" customWidth="1"/>
    <col min="6" max="26" width="10.7109375" customWidth="1"/>
  </cols>
  <sheetData>
    <row r="1" spans="1:5" ht="14.25" customHeight="1">
      <c r="A1" s="183" t="s">
        <v>1092</v>
      </c>
    </row>
    <row r="2" spans="1:5" ht="38.25" customHeight="1">
      <c r="A2" s="342" t="s">
        <v>1289</v>
      </c>
      <c r="B2" s="340"/>
      <c r="C2" s="340"/>
      <c r="D2" s="340"/>
      <c r="E2" s="343"/>
    </row>
    <row r="3" spans="1:5" ht="17.25" customHeight="1">
      <c r="A3" s="344" t="s">
        <v>1093</v>
      </c>
      <c r="B3" s="340"/>
      <c r="C3" s="340"/>
      <c r="D3" s="340"/>
      <c r="E3" s="343"/>
    </row>
    <row r="4" spans="1:5" ht="14.25" customHeight="1">
      <c r="A4" s="345" t="s">
        <v>1094</v>
      </c>
      <c r="B4" s="346"/>
      <c r="C4" s="346"/>
      <c r="D4" s="346"/>
      <c r="E4" s="347"/>
    </row>
    <row r="5" spans="1:5" ht="18.75" customHeight="1">
      <c r="A5" s="348" t="s">
        <v>1095</v>
      </c>
      <c r="B5" s="349"/>
      <c r="C5" s="349"/>
      <c r="D5" s="349"/>
      <c r="E5" s="350"/>
    </row>
    <row r="6" spans="1:5" ht="25.5" customHeight="1">
      <c r="A6" s="184" t="s">
        <v>1096</v>
      </c>
      <c r="B6" s="185" t="s">
        <v>1097</v>
      </c>
      <c r="C6" s="184" t="s">
        <v>1098</v>
      </c>
      <c r="D6" s="184" t="s">
        <v>1099</v>
      </c>
      <c r="E6" s="184" t="s">
        <v>1100</v>
      </c>
    </row>
    <row r="7" spans="1:5" ht="14.25" customHeight="1">
      <c r="A7" s="186"/>
      <c r="B7" s="187"/>
      <c r="C7" s="188"/>
      <c r="D7" s="188"/>
      <c r="E7" s="188"/>
    </row>
    <row r="8" spans="1:5" ht="24" customHeight="1">
      <c r="A8" s="189" t="s">
        <v>1101</v>
      </c>
      <c r="B8" s="190">
        <f>SUM(B9:B20)</f>
        <v>117619487</v>
      </c>
      <c r="C8" s="190">
        <f>C9+C10+C11+C12+C13+C14+C15+C16+C17+C18+C19+C20</f>
        <v>122324266</v>
      </c>
      <c r="D8" s="190">
        <f>D9+D10+D11+D12+D13+D14+D15+D16+D17+D18+D19+D20</f>
        <v>124770752</v>
      </c>
      <c r="E8" s="190">
        <f>E9+E10+E11+E12+E13+E14+E15+E16+E17+E18+E19+E20</f>
        <v>127266166</v>
      </c>
    </row>
    <row r="9" spans="1:5" ht="14.25" customHeight="1">
      <c r="A9" s="189" t="s">
        <v>1102</v>
      </c>
      <c r="B9" s="191">
        <f>'Norma CONAC- Ley Ingresos 2024'!D9</f>
        <v>23917170</v>
      </c>
      <c r="C9" s="192">
        <v>24873857</v>
      </c>
      <c r="D9" s="192">
        <v>25371334</v>
      </c>
      <c r="E9" s="192">
        <v>25878761</v>
      </c>
    </row>
    <row r="10" spans="1:5" ht="27" customHeight="1">
      <c r="A10" s="189" t="s">
        <v>1103</v>
      </c>
      <c r="B10" s="191">
        <v>0</v>
      </c>
      <c r="C10" s="192">
        <v>0</v>
      </c>
      <c r="D10" s="192">
        <v>0</v>
      </c>
      <c r="E10" s="192">
        <v>0</v>
      </c>
    </row>
    <row r="11" spans="1:5" ht="14.25" customHeight="1">
      <c r="A11" s="189" t="s">
        <v>1104</v>
      </c>
      <c r="B11" s="191">
        <f>'Norma CONAC- Ley Ingresos 2024'!D20</f>
        <v>0</v>
      </c>
      <c r="C11" s="192">
        <v>0</v>
      </c>
      <c r="D11" s="192">
        <v>0</v>
      </c>
      <c r="E11" s="192">
        <v>0</v>
      </c>
    </row>
    <row r="12" spans="1:5" ht="14.25" customHeight="1">
      <c r="A12" s="189" t="s">
        <v>1105</v>
      </c>
      <c r="B12" s="191">
        <f>'Norma CONAC- Ley Ingresos 2024'!D23</f>
        <v>10324953</v>
      </c>
      <c r="C12" s="192">
        <v>10737951</v>
      </c>
      <c r="D12" s="192">
        <v>10952710</v>
      </c>
      <c r="E12" s="192">
        <v>11171764</v>
      </c>
    </row>
    <row r="13" spans="1:5" ht="14.25" customHeight="1">
      <c r="A13" s="189" t="s">
        <v>1106</v>
      </c>
      <c r="B13" s="191">
        <f>'Norma CONAC- Ley Ingresos 2024'!D58</f>
        <v>14623</v>
      </c>
      <c r="C13" s="192">
        <v>15208</v>
      </c>
      <c r="D13" s="192">
        <v>15512</v>
      </c>
      <c r="E13" s="192">
        <v>15822</v>
      </c>
    </row>
    <row r="14" spans="1:5" ht="14.25" customHeight="1">
      <c r="A14" s="189" t="s">
        <v>1107</v>
      </c>
      <c r="B14" s="191">
        <f>'Norma CONAC- Ley Ingresos 2024'!D66</f>
        <v>476291</v>
      </c>
      <c r="C14" s="192">
        <v>495343</v>
      </c>
      <c r="D14" s="192">
        <v>505249</v>
      </c>
      <c r="E14" s="192">
        <v>515354</v>
      </c>
    </row>
    <row r="15" spans="1:5" ht="30.75" customHeight="1">
      <c r="A15" s="189" t="s">
        <v>1108</v>
      </c>
      <c r="B15" s="191">
        <f>'Norma CONAC- Ley Ingresos 2024'!D95</f>
        <v>0</v>
      </c>
      <c r="C15" s="192">
        <v>0</v>
      </c>
      <c r="D15" s="192">
        <v>0</v>
      </c>
      <c r="E15" s="192">
        <v>0</v>
      </c>
    </row>
    <row r="16" spans="1:5" ht="14.25" customHeight="1">
      <c r="A16" s="189" t="s">
        <v>1109</v>
      </c>
      <c r="B16" s="191">
        <f>'Norma CONAC- Ley Ingresos 2024'!D113</f>
        <v>82875378</v>
      </c>
      <c r="C16" s="192">
        <v>86190393</v>
      </c>
      <c r="D16" s="192">
        <v>87914201</v>
      </c>
      <c r="E16" s="192">
        <v>89672485</v>
      </c>
    </row>
    <row r="17" spans="1:6" ht="32.25" customHeight="1">
      <c r="A17" s="189" t="s">
        <v>1110</v>
      </c>
      <c r="B17" s="191">
        <f>'Norma CONAC- Ley Ingresos 2024'!D122</f>
        <v>0</v>
      </c>
      <c r="C17" s="192">
        <v>0</v>
      </c>
      <c r="D17" s="192">
        <v>0</v>
      </c>
      <c r="E17" s="192">
        <v>0</v>
      </c>
    </row>
    <row r="18" spans="1:6" ht="14.25" customHeight="1">
      <c r="A18" s="189" t="s">
        <v>1111</v>
      </c>
      <c r="B18" s="191">
        <f>'Norma CONAC- Ley Ingresos 2024'!D126+'Norma CONAC- Ley Ingresos 2024'!D129</f>
        <v>0</v>
      </c>
      <c r="C18" s="192">
        <v>0</v>
      </c>
      <c r="D18" s="192">
        <v>0</v>
      </c>
      <c r="E18" s="192">
        <v>0</v>
      </c>
    </row>
    <row r="19" spans="1:6" ht="14.25" customHeight="1">
      <c r="A19" s="189" t="s">
        <v>1112</v>
      </c>
      <c r="B19" s="191">
        <f>'Norma CONAC- Ley Ingresos 2024'!D120</f>
        <v>0</v>
      </c>
      <c r="C19" s="192">
        <v>0</v>
      </c>
      <c r="D19" s="192">
        <v>0</v>
      </c>
      <c r="E19" s="192">
        <v>0</v>
      </c>
    </row>
    <row r="20" spans="1:6" ht="25.5" customHeight="1">
      <c r="A20" s="189" t="s">
        <v>1113</v>
      </c>
      <c r="B20" s="191">
        <f>'Norma CONAC- Ley Ingresos 2024'!D131</f>
        <v>11072</v>
      </c>
      <c r="C20" s="192">
        <v>11514</v>
      </c>
      <c r="D20" s="192">
        <v>11746</v>
      </c>
      <c r="E20" s="192">
        <v>11980</v>
      </c>
    </row>
    <row r="21" spans="1:6" ht="14.25" customHeight="1">
      <c r="A21" s="189"/>
      <c r="B21" s="193"/>
      <c r="C21" s="192"/>
      <c r="D21" s="192"/>
      <c r="E21" s="192">
        <v>0</v>
      </c>
    </row>
    <row r="22" spans="1:6" ht="24.75" customHeight="1">
      <c r="A22" s="189" t="s">
        <v>1114</v>
      </c>
      <c r="B22" s="190">
        <f>SUM(B23+B24+B25+B26+B27)</f>
        <v>75294865</v>
      </c>
      <c r="C22" s="190">
        <f>SUM(C23+C24+C25+C26+C27)</f>
        <v>78306660</v>
      </c>
      <c r="D22" s="190">
        <f>SUM(D23+D24+D25+D26+D27)</f>
        <v>79872792</v>
      </c>
      <c r="E22" s="190">
        <f>SUM(E23+E24+E25+E26+E27)</f>
        <v>81470249</v>
      </c>
    </row>
    <row r="23" spans="1:6" ht="14.25" customHeight="1">
      <c r="A23" s="189" t="s">
        <v>1115</v>
      </c>
      <c r="B23" s="194">
        <f>'Norma CONAC- Ley Ingresos 2024'!D118</f>
        <v>74955945</v>
      </c>
      <c r="C23" s="192">
        <v>77954183</v>
      </c>
      <c r="D23" s="192">
        <v>79513266</v>
      </c>
      <c r="E23" s="192">
        <v>81103532</v>
      </c>
    </row>
    <row r="24" spans="1:6" ht="14.25" customHeight="1">
      <c r="A24" s="189" t="s">
        <v>1116</v>
      </c>
      <c r="B24" s="191">
        <f>'Norma CONAC- Ley Ingresos 2024'!D121</f>
        <v>338920</v>
      </c>
      <c r="C24" s="192">
        <v>352477</v>
      </c>
      <c r="D24" s="192">
        <v>359526</v>
      </c>
      <c r="E24" s="192">
        <v>366717</v>
      </c>
    </row>
    <row r="25" spans="1:6" ht="24" customHeight="1">
      <c r="A25" s="189" t="s">
        <v>1117</v>
      </c>
      <c r="B25" s="191">
        <f>'Norma CONAC- Ley Ingresos 2024'!D123</f>
        <v>0</v>
      </c>
      <c r="C25" s="192">
        <v>0</v>
      </c>
      <c r="D25" s="192">
        <v>0</v>
      </c>
      <c r="E25" s="192">
        <v>0</v>
      </c>
    </row>
    <row r="26" spans="1:6" ht="37.5" customHeight="1">
      <c r="A26" s="189" t="s">
        <v>1118</v>
      </c>
      <c r="B26" s="194">
        <f>'Norma CONAC- Ley Ingresos 2024'!D127+'Norma CONAC- Ley Ingresos 2024'!D130</f>
        <v>0</v>
      </c>
      <c r="C26" s="192">
        <v>0</v>
      </c>
      <c r="D26" s="192">
        <v>0</v>
      </c>
      <c r="E26" s="192">
        <v>0</v>
      </c>
    </row>
    <row r="27" spans="1:6" ht="31.5" customHeight="1">
      <c r="A27" s="189" t="s">
        <v>1119</v>
      </c>
      <c r="B27" s="191">
        <v>0</v>
      </c>
      <c r="C27" s="192">
        <v>0</v>
      </c>
      <c r="D27" s="192">
        <v>0</v>
      </c>
      <c r="E27" s="192">
        <v>0</v>
      </c>
    </row>
    <row r="28" spans="1:6" ht="14.25" customHeight="1">
      <c r="A28" s="189"/>
      <c r="B28" s="193"/>
      <c r="C28" s="192">
        <v>0</v>
      </c>
      <c r="D28" s="192">
        <v>0</v>
      </c>
      <c r="E28" s="192">
        <v>0</v>
      </c>
    </row>
    <row r="29" spans="1:6" ht="24.75" customHeight="1">
      <c r="A29" s="189" t="s">
        <v>1120</v>
      </c>
      <c r="B29" s="190">
        <f>SUM(B30)</f>
        <v>0</v>
      </c>
      <c r="C29" s="190">
        <f>SUM(C30)</f>
        <v>0</v>
      </c>
      <c r="D29" s="190">
        <f>SUM(D30)</f>
        <v>0</v>
      </c>
      <c r="E29" s="190">
        <f>SUM(E30)</f>
        <v>0</v>
      </c>
    </row>
    <row r="30" spans="1:6" ht="25.5" customHeight="1">
      <c r="A30" s="189" t="s">
        <v>1121</v>
      </c>
      <c r="B30" s="191">
        <f>'Norma CONAC- Ley Ingresos 2024'!D134</f>
        <v>0</v>
      </c>
      <c r="C30" s="192"/>
      <c r="D30" s="192"/>
      <c r="E30" s="192"/>
    </row>
    <row r="31" spans="1:6" ht="14.25" customHeight="1">
      <c r="A31" s="189"/>
      <c r="B31" s="193"/>
      <c r="C31" s="192"/>
      <c r="D31" s="192"/>
      <c r="E31" s="192"/>
    </row>
    <row r="32" spans="1:6" ht="23.25" customHeight="1">
      <c r="A32" s="189" t="s">
        <v>1122</v>
      </c>
      <c r="B32" s="190">
        <f>SUM(B8+B22+B29)</f>
        <v>192914352</v>
      </c>
      <c r="C32" s="190">
        <f>SUM(C8+C22+C29)</f>
        <v>200630926</v>
      </c>
      <c r="D32" s="190">
        <f>SUM(D8+D22+D29)</f>
        <v>204643544</v>
      </c>
      <c r="E32" s="190">
        <f>SUM(E8+E22+E29)</f>
        <v>208736415</v>
      </c>
      <c r="F32" s="195"/>
    </row>
    <row r="33" spans="1:5" ht="14.25" customHeight="1">
      <c r="A33" s="189"/>
      <c r="B33" s="193"/>
      <c r="C33" s="192"/>
      <c r="D33" s="192"/>
      <c r="E33" s="192"/>
    </row>
    <row r="34" spans="1:5" ht="14.25" customHeight="1">
      <c r="A34" s="196" t="s">
        <v>1123</v>
      </c>
      <c r="B34" s="193"/>
      <c r="C34" s="192"/>
      <c r="D34" s="192"/>
      <c r="E34" s="192"/>
    </row>
    <row r="35" spans="1:5" ht="45" customHeight="1">
      <c r="A35" s="189" t="s">
        <v>1124</v>
      </c>
      <c r="B35" s="194">
        <v>0</v>
      </c>
      <c r="C35" s="192"/>
      <c r="D35" s="192">
        <v>0</v>
      </c>
      <c r="E35" s="192"/>
    </row>
    <row r="36" spans="1:5" ht="39.75" customHeight="1">
      <c r="A36" s="189" t="s">
        <v>1125</v>
      </c>
      <c r="B36" s="194">
        <v>0</v>
      </c>
      <c r="C36" s="192"/>
      <c r="D36" s="192"/>
      <c r="E36" s="192"/>
    </row>
    <row r="37" spans="1:5" ht="24.75" customHeight="1">
      <c r="A37" s="197" t="s">
        <v>1126</v>
      </c>
      <c r="B37" s="198">
        <f>SUM(B35+B36)</f>
        <v>0</v>
      </c>
      <c r="C37" s="198">
        <f>SUM(C35+C36)</f>
        <v>0</v>
      </c>
      <c r="D37" s="198">
        <f>SUM(D35+D36)</f>
        <v>0</v>
      </c>
      <c r="E37" s="198">
        <f>SUM(E35+E36)</f>
        <v>0</v>
      </c>
    </row>
    <row r="38" spans="1:5" ht="18.75" customHeight="1"/>
    <row r="39" spans="1:5" ht="23.25" customHeight="1">
      <c r="A39" s="351" t="s">
        <v>1127</v>
      </c>
      <c r="B39" s="332"/>
      <c r="C39" s="332"/>
      <c r="D39" s="332"/>
      <c r="E39" s="332"/>
    </row>
    <row r="40" spans="1:5" ht="6" customHeight="1"/>
    <row r="41" spans="1:5" ht="101.25" customHeight="1">
      <c r="A41" s="339" t="s">
        <v>1128</v>
      </c>
      <c r="B41" s="340"/>
      <c r="C41" s="340"/>
      <c r="D41" s="340"/>
      <c r="E41" s="341"/>
    </row>
    <row r="42" spans="1:5" ht="14.25" customHeight="1">
      <c r="A42" s="199"/>
      <c r="B42" s="199"/>
      <c r="C42" s="199"/>
      <c r="D42" s="199"/>
      <c r="E42" s="199"/>
    </row>
    <row r="43" spans="1:5" ht="36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41:E41"/>
    <mergeCell ref="A2:E2"/>
    <mergeCell ref="A3:E3"/>
    <mergeCell ref="A4:E4"/>
    <mergeCell ref="A5:E5"/>
    <mergeCell ref="A39:E39"/>
  </mergeCells>
  <pageMargins left="0.70866141732283472" right="0.70866141732283472" top="0.59055118110236227" bottom="0.59055118110236227" header="0" footer="0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000"/>
  <sheetViews>
    <sheetView topLeftCell="A4" workbookViewId="0">
      <selection activeCell="A34" sqref="A34"/>
    </sheetView>
  </sheetViews>
  <sheetFormatPr baseColWidth="10" defaultColWidth="14.42578125" defaultRowHeight="15" customHeight="1"/>
  <cols>
    <col min="1" max="1" width="31" customWidth="1"/>
    <col min="2" max="5" width="23.140625" customWidth="1"/>
    <col min="6" max="26" width="10.7109375" customWidth="1"/>
  </cols>
  <sheetData>
    <row r="1" spans="1:5" ht="14.25" customHeight="1">
      <c r="A1" s="183" t="s">
        <v>1129</v>
      </c>
    </row>
    <row r="2" spans="1:5" ht="38.25" customHeight="1">
      <c r="A2" s="342" t="s">
        <v>1289</v>
      </c>
      <c r="B2" s="340"/>
      <c r="C2" s="340"/>
      <c r="D2" s="340"/>
      <c r="E2" s="343"/>
    </row>
    <row r="3" spans="1:5" ht="17.25" customHeight="1">
      <c r="A3" s="344" t="s">
        <v>1130</v>
      </c>
      <c r="B3" s="340"/>
      <c r="C3" s="340"/>
      <c r="D3" s="340"/>
      <c r="E3" s="343"/>
    </row>
    <row r="4" spans="1:5" ht="14.25" customHeight="1">
      <c r="A4" s="345" t="s">
        <v>1094</v>
      </c>
      <c r="B4" s="346"/>
      <c r="C4" s="346"/>
      <c r="D4" s="346"/>
      <c r="E4" s="347"/>
    </row>
    <row r="5" spans="1:5" ht="18.75" customHeight="1">
      <c r="A5" s="348" t="s">
        <v>1095</v>
      </c>
      <c r="B5" s="349"/>
      <c r="C5" s="349"/>
      <c r="D5" s="349"/>
      <c r="E5" s="350"/>
    </row>
    <row r="6" spans="1:5" ht="46.5" customHeight="1">
      <c r="A6" s="184" t="s">
        <v>1096</v>
      </c>
      <c r="B6" s="184" t="s">
        <v>1131</v>
      </c>
      <c r="C6" s="184" t="s">
        <v>1132</v>
      </c>
      <c r="D6" s="184" t="s">
        <v>1133</v>
      </c>
      <c r="E6" s="185" t="s">
        <v>1097</v>
      </c>
    </row>
    <row r="7" spans="1:5" ht="14.25" customHeight="1">
      <c r="A7" s="186"/>
      <c r="B7" s="188"/>
      <c r="C7" s="188"/>
      <c r="D7" s="188"/>
      <c r="E7" s="187"/>
    </row>
    <row r="8" spans="1:5" ht="24.75" customHeight="1">
      <c r="A8" s="189" t="s">
        <v>1134</v>
      </c>
      <c r="B8" s="190">
        <f>B9+B10+B11+B12+B13+B14+B15+B16+B17+B18+B19+B20</f>
        <v>110976269.59999999</v>
      </c>
      <c r="C8" s="190">
        <f>C9+C10+C11+C12+C13+C14+C15+C16+C17+C18+C19+C20</f>
        <v>110613157.03</v>
      </c>
      <c r="D8" s="190">
        <f>D9+D10+D11+D12+D13+D14+D15+D16+D17+D18+D19+D20</f>
        <v>113008424</v>
      </c>
      <c r="E8" s="190">
        <f>SUM(E9:E20)</f>
        <v>117619487</v>
      </c>
    </row>
    <row r="9" spans="1:5" ht="14.25" customHeight="1">
      <c r="A9" s="189" t="s">
        <v>1102</v>
      </c>
      <c r="B9" s="192">
        <v>20148000</v>
      </c>
      <c r="C9" s="192">
        <v>23754800</v>
      </c>
      <c r="D9" s="192">
        <v>22898200</v>
      </c>
      <c r="E9" s="191">
        <f>'Norma CONAC- Ley Ingresos 2024'!D9</f>
        <v>23917170</v>
      </c>
    </row>
    <row r="10" spans="1:5" ht="27" customHeight="1">
      <c r="A10" s="189" t="s">
        <v>1103</v>
      </c>
      <c r="B10" s="192">
        <v>0</v>
      </c>
      <c r="C10" s="192">
        <v>0</v>
      </c>
      <c r="D10" s="192">
        <v>0</v>
      </c>
      <c r="E10" s="191">
        <v>0</v>
      </c>
    </row>
    <row r="11" spans="1:5" ht="14.25" customHeight="1">
      <c r="A11" s="189" t="s">
        <v>1104</v>
      </c>
      <c r="B11" s="192">
        <v>30000</v>
      </c>
      <c r="C11" s="192">
        <v>31200</v>
      </c>
      <c r="D11" s="192">
        <v>0</v>
      </c>
      <c r="E11" s="191">
        <f>'Norma CONAC- Ley Ingresos 2024'!D20</f>
        <v>0</v>
      </c>
    </row>
    <row r="12" spans="1:5" ht="14.25" customHeight="1">
      <c r="A12" s="189" t="s">
        <v>1105</v>
      </c>
      <c r="B12" s="192">
        <v>10842916.6</v>
      </c>
      <c r="C12" s="192">
        <v>15340633.709999999</v>
      </c>
      <c r="D12" s="192">
        <v>9885078</v>
      </c>
      <c r="E12" s="191">
        <f>'Norma CONAC- Ley Ingresos 2024'!D23</f>
        <v>10324953</v>
      </c>
    </row>
    <row r="13" spans="1:5" ht="14.25" customHeight="1">
      <c r="A13" s="189" t="s">
        <v>1106</v>
      </c>
      <c r="B13" s="192">
        <v>282000</v>
      </c>
      <c r="C13" s="192">
        <v>7000</v>
      </c>
      <c r="D13" s="192">
        <v>14000</v>
      </c>
      <c r="E13" s="191">
        <f>'Norma CONAC- Ley Ingresos 2024'!D58</f>
        <v>14623</v>
      </c>
    </row>
    <row r="14" spans="1:5" ht="14.25" customHeight="1">
      <c r="A14" s="189" t="s">
        <v>1107</v>
      </c>
      <c r="B14" s="192">
        <v>118100</v>
      </c>
      <c r="C14" s="192">
        <v>122824</v>
      </c>
      <c r="D14" s="192">
        <v>456000</v>
      </c>
      <c r="E14" s="191">
        <f>'Norma CONAC- Ley Ingresos 2024'!D66</f>
        <v>476291</v>
      </c>
    </row>
    <row r="15" spans="1:5" ht="30" customHeight="1">
      <c r="A15" s="189" t="s">
        <v>1108</v>
      </c>
      <c r="B15" s="192">
        <v>9332119</v>
      </c>
      <c r="C15" s="192">
        <v>0</v>
      </c>
      <c r="D15" s="192">
        <v>0</v>
      </c>
      <c r="E15" s="191">
        <f>'Norma CONAC- Ley Ingresos 2024'!D95</f>
        <v>0</v>
      </c>
    </row>
    <row r="16" spans="1:5" ht="14.25" customHeight="1">
      <c r="A16" s="189" t="s">
        <v>1109</v>
      </c>
      <c r="B16" s="192">
        <v>69058134</v>
      </c>
      <c r="C16" s="192">
        <v>70561699.319999993</v>
      </c>
      <c r="D16" s="192">
        <v>79344546</v>
      </c>
      <c r="E16" s="191">
        <f>'Norma CONAC- Ley Ingresos 2024'!D113</f>
        <v>82875378</v>
      </c>
    </row>
    <row r="17" spans="1:6" ht="24.75" customHeight="1">
      <c r="A17" s="189" t="s">
        <v>1110</v>
      </c>
      <c r="B17" s="192">
        <v>0</v>
      </c>
      <c r="C17" s="192">
        <v>0</v>
      </c>
      <c r="D17" s="192">
        <v>0</v>
      </c>
      <c r="E17" s="191">
        <f>'Norma CONAC- Ley Ingresos 2024'!D122</f>
        <v>0</v>
      </c>
    </row>
    <row r="18" spans="1:6" ht="14.25" customHeight="1">
      <c r="A18" s="189" t="s">
        <v>1111</v>
      </c>
      <c r="B18" s="192">
        <v>350000</v>
      </c>
      <c r="C18" s="192">
        <v>0</v>
      </c>
      <c r="D18" s="192">
        <v>0</v>
      </c>
      <c r="E18" s="191">
        <f>'Norma CONAC- Ley Ingresos 2024'!D126+'Norma CONAC- Ley Ingresos 2024'!D129</f>
        <v>0</v>
      </c>
    </row>
    <row r="19" spans="1:6" ht="14.25" customHeight="1">
      <c r="A19" s="189" t="s">
        <v>1112</v>
      </c>
      <c r="B19" s="192">
        <v>800000</v>
      </c>
      <c r="C19" s="192">
        <v>780000</v>
      </c>
      <c r="D19" s="192">
        <v>400000</v>
      </c>
      <c r="E19" s="191">
        <f>'Norma CONAC- Ley Ingresos 2024'!D120</f>
        <v>0</v>
      </c>
    </row>
    <row r="20" spans="1:6" ht="30.75" customHeight="1">
      <c r="A20" s="189" t="s">
        <v>1113</v>
      </c>
      <c r="B20" s="192">
        <v>15000</v>
      </c>
      <c r="C20" s="192">
        <v>15000</v>
      </c>
      <c r="D20" s="192">
        <v>10600</v>
      </c>
      <c r="E20" s="191">
        <f>'Norma CONAC- Ley Ingresos 2024'!D131</f>
        <v>11072</v>
      </c>
    </row>
    <row r="21" spans="1:6" ht="14.25" customHeight="1">
      <c r="A21" s="189"/>
      <c r="B21" s="192"/>
      <c r="C21" s="192"/>
      <c r="D21" s="192"/>
      <c r="E21" s="193"/>
    </row>
    <row r="22" spans="1:6" ht="24" customHeight="1">
      <c r="A22" s="189" t="s">
        <v>1135</v>
      </c>
      <c r="B22" s="190">
        <f>SUM(B23+B24+B25+B26+B27)</f>
        <v>56301060</v>
      </c>
      <c r="C22" s="190">
        <f>SUM(C23+C24+C25+C26+C27)</f>
        <v>58475102.400000006</v>
      </c>
      <c r="D22" s="190">
        <f>SUM(D23+D24+D25+D26+D27)</f>
        <v>72086993</v>
      </c>
      <c r="E22" s="190">
        <f>SUM(E23+E24+E25+E26+E27)</f>
        <v>75294865</v>
      </c>
    </row>
    <row r="23" spans="1:6" ht="14.25" customHeight="1">
      <c r="A23" s="189" t="s">
        <v>1115</v>
      </c>
      <c r="B23" s="192">
        <v>54676060</v>
      </c>
      <c r="C23" s="192">
        <v>56863102.400000006</v>
      </c>
      <c r="D23" s="192">
        <v>71762513</v>
      </c>
      <c r="E23" s="194">
        <f>'Norma CONAC- Ley Ingresos 2024'!D118</f>
        <v>74955945</v>
      </c>
    </row>
    <row r="24" spans="1:6" ht="14.25" customHeight="1">
      <c r="A24" s="189" t="s">
        <v>1116</v>
      </c>
      <c r="B24" s="192">
        <v>1625000</v>
      </c>
      <c r="C24" s="192">
        <v>1612000</v>
      </c>
      <c r="D24" s="192">
        <v>324480</v>
      </c>
      <c r="E24" s="191">
        <f>'Norma CONAC- Ley Ingresos 2024'!D121</f>
        <v>338920</v>
      </c>
    </row>
    <row r="25" spans="1:6" ht="30.75" customHeight="1">
      <c r="A25" s="189" t="s">
        <v>1117</v>
      </c>
      <c r="B25" s="192">
        <v>0</v>
      </c>
      <c r="C25" s="192">
        <v>0</v>
      </c>
      <c r="D25" s="192">
        <v>0</v>
      </c>
      <c r="E25" s="191">
        <f>'Norma CONAC- Ley Ingresos 2024'!D123</f>
        <v>0</v>
      </c>
    </row>
    <row r="26" spans="1:6" ht="43.5" customHeight="1">
      <c r="A26" s="189" t="s">
        <v>1118</v>
      </c>
      <c r="B26" s="192">
        <v>0</v>
      </c>
      <c r="C26" s="192">
        <v>0</v>
      </c>
      <c r="D26" s="192">
        <v>0</v>
      </c>
      <c r="E26" s="194">
        <f>'Norma CONAC- Ley Ingresos 2024'!D127+'Norma CONAC- Ley Ingresos 2024'!D130</f>
        <v>0</v>
      </c>
    </row>
    <row r="27" spans="1:6" ht="23.25" customHeight="1">
      <c r="A27" s="189" t="s">
        <v>1119</v>
      </c>
      <c r="B27" s="192">
        <v>0</v>
      </c>
      <c r="C27" s="192">
        <v>0</v>
      </c>
      <c r="D27" s="192">
        <v>0</v>
      </c>
      <c r="E27" s="191">
        <v>0</v>
      </c>
    </row>
    <row r="28" spans="1:6" ht="13.5" customHeight="1">
      <c r="A28" s="189"/>
      <c r="B28" s="192"/>
      <c r="C28" s="192"/>
      <c r="D28" s="192">
        <v>0</v>
      </c>
      <c r="E28" s="193"/>
    </row>
    <row r="29" spans="1:6" ht="33.75" customHeight="1">
      <c r="A29" s="189" t="s">
        <v>1136</v>
      </c>
      <c r="B29" s="190">
        <f>SUM(B30)</f>
        <v>2</v>
      </c>
      <c r="C29" s="190">
        <f>SUM(C30)</f>
        <v>2</v>
      </c>
      <c r="D29" s="190">
        <v>3</v>
      </c>
      <c r="E29" s="190">
        <f>SUM(E30)</f>
        <v>0</v>
      </c>
    </row>
    <row r="30" spans="1:6" ht="27.75" customHeight="1">
      <c r="A30" s="189" t="s">
        <v>1121</v>
      </c>
      <c r="B30" s="192">
        <v>2</v>
      </c>
      <c r="C30" s="192">
        <v>2</v>
      </c>
      <c r="D30" s="192">
        <v>3</v>
      </c>
      <c r="E30" s="191">
        <f>'Norma CONAC- Ley Ingresos 2024'!D134</f>
        <v>0</v>
      </c>
    </row>
    <row r="31" spans="1:6" ht="14.25" customHeight="1">
      <c r="A31" s="189"/>
      <c r="B31" s="192"/>
      <c r="C31" s="192"/>
      <c r="D31" s="192"/>
      <c r="E31" s="193"/>
    </row>
    <row r="32" spans="1:6" ht="28.5" customHeight="1">
      <c r="A32" s="189" t="s">
        <v>1137</v>
      </c>
      <c r="B32" s="190">
        <f>SUM(B8+B22+B29)</f>
        <v>167277331.59999999</v>
      </c>
      <c r="C32" s="190">
        <f>SUM(C8+C22+C29)</f>
        <v>169088261.43000001</v>
      </c>
      <c r="D32" s="190">
        <f>SUM(D8+D22+D29)</f>
        <v>185095420</v>
      </c>
      <c r="E32" s="190">
        <f>SUM(E8+E22+E29)</f>
        <v>192914352</v>
      </c>
      <c r="F32" s="195"/>
    </row>
    <row r="33" spans="1:5" ht="14.25" customHeight="1">
      <c r="A33" s="189"/>
      <c r="B33" s="192"/>
      <c r="C33" s="192"/>
      <c r="D33" s="192"/>
      <c r="E33" s="193"/>
    </row>
    <row r="34" spans="1:5" ht="14.25" customHeight="1">
      <c r="A34" s="196" t="s">
        <v>1123</v>
      </c>
      <c r="B34" s="192"/>
      <c r="C34" s="192"/>
      <c r="D34" s="192"/>
      <c r="E34" s="193"/>
    </row>
    <row r="35" spans="1:5" ht="56.25" customHeight="1">
      <c r="A35" s="189" t="s">
        <v>1124</v>
      </c>
      <c r="B35" s="192"/>
      <c r="C35" s="192">
        <v>0</v>
      </c>
      <c r="D35" s="192"/>
      <c r="E35" s="194">
        <v>0</v>
      </c>
    </row>
    <row r="36" spans="1:5" ht="27" customHeight="1">
      <c r="A36" s="189" t="s">
        <v>1125</v>
      </c>
      <c r="B36" s="192"/>
      <c r="C36" s="192"/>
      <c r="D36" s="192"/>
      <c r="E36" s="194">
        <v>0</v>
      </c>
    </row>
    <row r="37" spans="1:5" ht="26.25" customHeight="1">
      <c r="A37" s="197" t="s">
        <v>1126</v>
      </c>
      <c r="B37" s="198">
        <f>SUM(B35+B36)</f>
        <v>0</v>
      </c>
      <c r="C37" s="198">
        <f>SUM(C35+C36)</f>
        <v>0</v>
      </c>
      <c r="D37" s="198">
        <f>SUM(D35+D36)</f>
        <v>0</v>
      </c>
      <c r="E37" s="198">
        <f>SUM(E35+E36)</f>
        <v>0</v>
      </c>
    </row>
    <row r="38" spans="1:5" ht="11.25" customHeight="1"/>
    <row r="39" spans="1:5" ht="23.25" customHeight="1">
      <c r="A39" s="351" t="s">
        <v>1127</v>
      </c>
      <c r="B39" s="332"/>
      <c r="C39" s="332"/>
      <c r="D39" s="332"/>
      <c r="E39" s="332"/>
    </row>
    <row r="40" spans="1:5" ht="6" customHeight="1"/>
    <row r="41" spans="1:5" ht="101.25" customHeight="1">
      <c r="A41" s="339" t="s">
        <v>1138</v>
      </c>
      <c r="B41" s="340"/>
      <c r="C41" s="340"/>
      <c r="D41" s="340"/>
      <c r="E41" s="341"/>
    </row>
    <row r="42" spans="1:5" ht="14.25" customHeight="1">
      <c r="A42" s="199"/>
      <c r="B42" s="199"/>
      <c r="C42" s="199"/>
      <c r="D42" s="199"/>
      <c r="E42" s="199"/>
    </row>
    <row r="43" spans="1:5" ht="36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41:E41"/>
    <mergeCell ref="A2:E2"/>
    <mergeCell ref="A3:E3"/>
    <mergeCell ref="A4:E4"/>
    <mergeCell ref="A5:E5"/>
    <mergeCell ref="A39:E39"/>
  </mergeCells>
  <pageMargins left="0.70866141732283472" right="0.70866141732283472" top="0.59055118110236227" bottom="0.59055118110236227" header="0" footer="0"/>
  <pageSetup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A31" workbookViewId="0">
      <selection activeCell="F7" sqref="F7"/>
    </sheetView>
  </sheetViews>
  <sheetFormatPr baseColWidth="10" defaultColWidth="14.42578125" defaultRowHeight="15" customHeight="1"/>
  <cols>
    <col min="1" max="1" width="3.7109375" customWidth="1"/>
    <col min="2" max="2" width="11.42578125" customWidth="1"/>
    <col min="3" max="3" width="72.28515625" customWidth="1"/>
    <col min="4" max="4" width="19.28515625" customWidth="1"/>
    <col min="5" max="5" width="18.42578125" hidden="1" customWidth="1"/>
    <col min="6" max="6" width="31.5703125" customWidth="1"/>
    <col min="7" max="26" width="11.42578125" customWidth="1"/>
  </cols>
  <sheetData>
    <row r="1" spans="1:26" ht="18.75" customHeight="1">
      <c r="A1" s="53"/>
      <c r="B1" s="200"/>
      <c r="C1" s="201" t="s">
        <v>1290</v>
      </c>
      <c r="D1" s="53"/>
      <c r="E1" s="202"/>
      <c r="F1" s="20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45.75" customHeight="1">
      <c r="A2" s="53"/>
      <c r="B2" s="352" t="s">
        <v>1139</v>
      </c>
      <c r="C2" s="353"/>
      <c r="D2" s="353"/>
      <c r="E2" s="202"/>
      <c r="F2" s="20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1" customHeight="1">
      <c r="A3" s="53"/>
      <c r="B3" s="204" t="s">
        <v>11</v>
      </c>
      <c r="C3" s="205" t="s">
        <v>1140</v>
      </c>
      <c r="D3" s="206" t="s">
        <v>10</v>
      </c>
      <c r="E3" s="202"/>
      <c r="F3" s="203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3" customHeight="1">
      <c r="A4" s="53"/>
      <c r="B4" s="207"/>
      <c r="C4" s="208"/>
      <c r="D4" s="209"/>
      <c r="E4" s="202"/>
      <c r="F4" s="203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1" customHeight="1">
      <c r="A5" s="53"/>
      <c r="B5" s="210">
        <v>111</v>
      </c>
      <c r="C5" s="211" t="s">
        <v>21</v>
      </c>
      <c r="D5" s="212">
        <f>'Presupuesto de Ingresos 2024'!I9+'Presupuesto de Ingresos 2024'!I35+'Presupuesto de Ingresos 2024'!I40+'Presupuesto de Ingresos 2024'!I273+'Presupuesto de Ingresos 2024'!I295+'Presupuesto de Ingresos 2024'!I483</f>
        <v>34744109</v>
      </c>
      <c r="E5" s="202"/>
      <c r="F5" s="128" t="s">
        <v>22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21" customHeight="1">
      <c r="A6" s="213" t="s">
        <v>12</v>
      </c>
      <c r="B6" s="214">
        <v>112</v>
      </c>
      <c r="C6" s="215" t="s">
        <v>1141</v>
      </c>
      <c r="D6" s="212">
        <f>'Presupuesto de Ingresos 2024'!I214</f>
        <v>0</v>
      </c>
      <c r="E6" s="216" t="s">
        <v>694</v>
      </c>
      <c r="F6" s="128" t="s">
        <v>22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21" customHeight="1">
      <c r="A7" s="213" t="s">
        <v>12</v>
      </c>
      <c r="B7" s="214">
        <v>421</v>
      </c>
      <c r="C7" s="215" t="s">
        <v>698</v>
      </c>
      <c r="D7" s="217">
        <f>'Presupuesto de Ingresos 2024'!I367+'Presupuesto de Ingresos 2024'!I378</f>
        <v>0</v>
      </c>
      <c r="E7" s="216" t="s">
        <v>694</v>
      </c>
      <c r="F7" s="128" t="s">
        <v>22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21" customHeight="1">
      <c r="A8" s="213" t="s">
        <v>12</v>
      </c>
      <c r="B8" s="214">
        <v>422</v>
      </c>
      <c r="C8" s="215" t="s">
        <v>756</v>
      </c>
      <c r="D8" s="217">
        <f>'Presupuesto de Ingresos 2024'!I409</f>
        <v>0</v>
      </c>
      <c r="E8" s="216" t="s">
        <v>694</v>
      </c>
      <c r="F8" s="128" t="s">
        <v>22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21" customHeight="1">
      <c r="A9" s="53"/>
      <c r="B9" s="214">
        <v>511</v>
      </c>
      <c r="C9" s="215" t="s">
        <v>1142</v>
      </c>
      <c r="D9" s="217">
        <f>'Presupuesto de Ingresos 2024'!I443</f>
        <v>34260413</v>
      </c>
      <c r="E9" s="202"/>
      <c r="F9" s="130" t="s">
        <v>816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1" customHeight="1">
      <c r="A10" s="53"/>
      <c r="B10" s="214">
        <v>512</v>
      </c>
      <c r="C10" s="215" t="s">
        <v>1143</v>
      </c>
      <c r="D10" s="217">
        <f>'Presupuesto de Ingresos 2024'!I446</f>
        <v>40695532</v>
      </c>
      <c r="E10" s="202"/>
      <c r="F10" s="130" t="s">
        <v>816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21" customHeight="1">
      <c r="A11" s="53"/>
      <c r="B11" s="214">
        <v>513</v>
      </c>
      <c r="C11" s="215" t="s">
        <v>1144</v>
      </c>
      <c r="D11" s="217">
        <f>'Presupuesto de Ingresos 2024'!I444</f>
        <v>0</v>
      </c>
      <c r="E11" s="202"/>
      <c r="F11" s="130" t="s">
        <v>816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21" customHeight="1">
      <c r="A12" s="53"/>
      <c r="B12" s="214">
        <v>514</v>
      </c>
      <c r="C12" s="215" t="s">
        <v>1145</v>
      </c>
      <c r="D12" s="217">
        <f>'Presupuesto de Ingresos 2024'!I447</f>
        <v>0</v>
      </c>
      <c r="E12" s="202"/>
      <c r="F12" s="130" t="s">
        <v>816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7.25" customHeight="1">
      <c r="A13" s="53"/>
      <c r="B13" s="214">
        <v>521</v>
      </c>
      <c r="C13" s="215" t="s">
        <v>1146</v>
      </c>
      <c r="D13" s="217">
        <f>'Presupuesto de Ingresos 2024'!I482</f>
        <v>0</v>
      </c>
      <c r="E13" s="202"/>
      <c r="F13" s="130" t="s">
        <v>816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8.5" customHeight="1">
      <c r="A14" s="53"/>
      <c r="B14" s="214">
        <v>531</v>
      </c>
      <c r="C14" s="215" t="s">
        <v>841</v>
      </c>
      <c r="D14" s="217">
        <f>'Presupuesto de Ingresos 2024'!I453</f>
        <v>0</v>
      </c>
      <c r="E14" s="202"/>
      <c r="F14" s="130" t="s">
        <v>816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21" customHeight="1">
      <c r="A15" s="53"/>
      <c r="B15" s="214">
        <v>532</v>
      </c>
      <c r="C15" s="215" t="s">
        <v>844</v>
      </c>
      <c r="D15" s="217">
        <f>'Presupuesto de Ingresos 2024'!I454</f>
        <v>0</v>
      </c>
      <c r="E15" s="202"/>
      <c r="F15" s="130" t="s">
        <v>816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21" customHeight="1">
      <c r="A16" s="53"/>
      <c r="B16" s="214">
        <v>533</v>
      </c>
      <c r="C16" s="215" t="s">
        <v>1146</v>
      </c>
      <c r="D16" s="217">
        <v>0</v>
      </c>
      <c r="E16" s="202"/>
      <c r="F16" s="130" t="s">
        <v>816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31.5" customHeight="1">
      <c r="A17" s="53"/>
      <c r="B17" s="214">
        <v>541</v>
      </c>
      <c r="C17" s="215" t="s">
        <v>1147</v>
      </c>
      <c r="D17" s="217">
        <f>'Presupuesto de Ingresos 2024'!I455</f>
        <v>0</v>
      </c>
      <c r="E17" s="202"/>
      <c r="F17" s="130" t="s">
        <v>816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21" customHeight="1">
      <c r="A18" s="53"/>
      <c r="B18" s="214">
        <v>561</v>
      </c>
      <c r="C18" s="215" t="s">
        <v>770</v>
      </c>
      <c r="D18" s="217">
        <f>'Presupuesto de Ingresos 2024'!I416</f>
        <v>82875378</v>
      </c>
      <c r="E18" s="202"/>
      <c r="F18" s="128" t="s">
        <v>22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21" customHeight="1">
      <c r="A19" s="213" t="s">
        <v>12</v>
      </c>
      <c r="B19" s="214">
        <v>571</v>
      </c>
      <c r="C19" s="215" t="s">
        <v>850</v>
      </c>
      <c r="D19" s="217">
        <f>'Presupuesto de Ingresos 2024'!I456</f>
        <v>338920</v>
      </c>
      <c r="E19" s="216"/>
      <c r="F19" s="130" t="s">
        <v>816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21" customHeight="1">
      <c r="A20" s="213" t="s">
        <v>12</v>
      </c>
      <c r="B20" s="214">
        <v>572</v>
      </c>
      <c r="C20" s="215" t="s">
        <v>853</v>
      </c>
      <c r="D20" s="217">
        <f>'Presupuesto de Ingresos 2024'!I457</f>
        <v>0</v>
      </c>
      <c r="E20" s="216"/>
      <c r="F20" s="130" t="s">
        <v>816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1" customHeight="1">
      <c r="A21" s="213" t="s">
        <v>12</v>
      </c>
      <c r="B21" s="214">
        <v>573</v>
      </c>
      <c r="C21" s="215" t="s">
        <v>856</v>
      </c>
      <c r="D21" s="217">
        <f>'Presupuesto de Ingresos 2024'!I458</f>
        <v>0</v>
      </c>
      <c r="E21" s="216"/>
      <c r="F21" s="130" t="s">
        <v>816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1" customHeight="1">
      <c r="A22" s="53"/>
      <c r="B22" s="214">
        <v>574</v>
      </c>
      <c r="C22" s="215" t="s">
        <v>879</v>
      </c>
      <c r="D22" s="217">
        <f>'Presupuesto de Ingresos 2024'!I466</f>
        <v>0</v>
      </c>
      <c r="E22" s="202"/>
      <c r="F22" s="128" t="s">
        <v>22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8" customHeight="1">
      <c r="A23" s="53"/>
      <c r="B23" s="214">
        <v>575</v>
      </c>
      <c r="C23" s="215" t="s">
        <v>1146</v>
      </c>
      <c r="D23" s="217">
        <f>'Presupuesto de Ingresos 2024'!I469</f>
        <v>0</v>
      </c>
      <c r="E23" s="202"/>
      <c r="F23" s="130" t="s">
        <v>816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21" customHeight="1">
      <c r="A24" s="53"/>
      <c r="B24" s="218">
        <v>621</v>
      </c>
      <c r="C24" s="215" t="s">
        <v>859</v>
      </c>
      <c r="D24" s="217">
        <f>'Presupuesto de Ingresos 2024'!I459</f>
        <v>0</v>
      </c>
      <c r="E24" s="202"/>
      <c r="F24" s="130" t="s">
        <v>816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21" customHeight="1">
      <c r="A25" s="53"/>
      <c r="B25" s="218">
        <v>622</v>
      </c>
      <c r="C25" s="215" t="s">
        <v>862</v>
      </c>
      <c r="D25" s="217">
        <f>'Presupuesto de Ingresos 2024'!I460</f>
        <v>0</v>
      </c>
      <c r="E25" s="202"/>
      <c r="F25" s="130" t="s">
        <v>816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21" customHeight="1">
      <c r="A26" s="53"/>
      <c r="B26" s="218">
        <v>623</v>
      </c>
      <c r="C26" s="215" t="s">
        <v>865</v>
      </c>
      <c r="D26" s="217">
        <f>'Presupuesto de Ingresos 2024'!I461</f>
        <v>0</v>
      </c>
      <c r="E26" s="202"/>
      <c r="F26" s="130" t="s">
        <v>816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21" customHeight="1">
      <c r="A27" s="53"/>
      <c r="B27" s="218">
        <v>624</v>
      </c>
      <c r="C27" s="215" t="s">
        <v>868</v>
      </c>
      <c r="D27" s="217">
        <f>'Presupuesto de Ingresos 2024'!I462</f>
        <v>0</v>
      </c>
      <c r="E27" s="202"/>
      <c r="F27" s="130" t="s">
        <v>816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1" customHeight="1">
      <c r="A28" s="53"/>
      <c r="B28" s="218">
        <v>625</v>
      </c>
      <c r="C28" s="215" t="s">
        <v>871</v>
      </c>
      <c r="D28" s="217">
        <f>'Presupuesto de Ingresos 2024'!I463</f>
        <v>0</v>
      </c>
      <c r="E28" s="202"/>
      <c r="F28" s="130" t="s">
        <v>816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1" customHeight="1">
      <c r="A29" s="53"/>
      <c r="B29" s="218">
        <v>626</v>
      </c>
      <c r="C29" s="215" t="s">
        <v>874</v>
      </c>
      <c r="D29" s="217">
        <f>'Presupuesto de Ingresos 2024'!I464</f>
        <v>0</v>
      </c>
      <c r="E29" s="202"/>
      <c r="F29" s="130" t="s">
        <v>816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21" customHeight="1">
      <c r="A30" s="53"/>
      <c r="B30" s="218">
        <v>627</v>
      </c>
      <c r="C30" s="215" t="s">
        <v>878</v>
      </c>
      <c r="D30" s="217">
        <f>'Presupuesto de Ingresos 2024'!I465</f>
        <v>0</v>
      </c>
      <c r="E30" s="202"/>
      <c r="F30" s="130" t="s">
        <v>816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21" customHeight="1">
      <c r="A31" s="53"/>
      <c r="B31" s="214">
        <v>628</v>
      </c>
      <c r="C31" s="215" t="s">
        <v>836</v>
      </c>
      <c r="D31" s="217">
        <f>'Presupuesto de Ingresos 2024'!I451</f>
        <v>0</v>
      </c>
      <c r="E31" s="202"/>
      <c r="F31" s="128" t="s">
        <v>22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1" customHeight="1">
      <c r="A32" s="53"/>
      <c r="B32" s="218">
        <v>711</v>
      </c>
      <c r="C32" s="215" t="s">
        <v>832</v>
      </c>
      <c r="D32" s="217">
        <f>'Presupuesto de Ingresos 2024'!I450</f>
        <v>0</v>
      </c>
      <c r="E32" s="202"/>
      <c r="F32" s="128" t="s">
        <v>22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1" customHeight="1">
      <c r="A33" s="53"/>
      <c r="B33" s="218">
        <v>721</v>
      </c>
      <c r="C33" s="215" t="s">
        <v>1148</v>
      </c>
      <c r="D33" s="217">
        <v>0</v>
      </c>
      <c r="E33" s="202"/>
      <c r="F33" s="130" t="s">
        <v>816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21" customHeight="1">
      <c r="A34" s="213" t="s">
        <v>12</v>
      </c>
      <c r="B34" s="218">
        <v>732</v>
      </c>
      <c r="C34" s="215" t="s">
        <v>894</v>
      </c>
      <c r="D34" s="217">
        <f>'Presupuesto de Ingresos 2024'!I473</f>
        <v>0</v>
      </c>
      <c r="E34" s="202"/>
      <c r="F34" s="128" t="s">
        <v>22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21" customHeight="1">
      <c r="A35" s="213" t="s">
        <v>12</v>
      </c>
      <c r="B35" s="218">
        <v>733</v>
      </c>
      <c r="C35" s="215" t="s">
        <v>898</v>
      </c>
      <c r="D35" s="217">
        <f>'Presupuesto de Ingresos 2024'!I474</f>
        <v>0</v>
      </c>
      <c r="E35" s="202"/>
      <c r="F35" s="128" t="s">
        <v>22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21" customHeight="1">
      <c r="A36" s="213"/>
      <c r="B36" s="218">
        <v>734</v>
      </c>
      <c r="C36" s="215" t="s">
        <v>1149</v>
      </c>
      <c r="D36" s="217">
        <v>0</v>
      </c>
      <c r="E36" s="202"/>
      <c r="F36" s="130" t="s">
        <v>816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21" customHeight="1">
      <c r="A37" s="213"/>
      <c r="B37" s="218" t="s">
        <v>904</v>
      </c>
      <c r="C37" s="215" t="s">
        <v>905</v>
      </c>
      <c r="D37" s="217">
        <f>'Presupuesto de Ingresos 2024'!I480</f>
        <v>0</v>
      </c>
      <c r="E37" s="202"/>
      <c r="F37" s="128" t="s">
        <v>22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21" customHeight="1">
      <c r="A38" s="213"/>
      <c r="B38" s="218" t="s">
        <v>904</v>
      </c>
      <c r="C38" s="215" t="s">
        <v>905</v>
      </c>
      <c r="D38" s="217">
        <f>'Presupuesto de Ingresos 2024'!I477</f>
        <v>0</v>
      </c>
      <c r="E38" s="202"/>
      <c r="F38" s="130" t="s">
        <v>816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1" customHeight="1">
      <c r="A39" s="53"/>
      <c r="B39" s="218">
        <v>211</v>
      </c>
      <c r="C39" s="215" t="s">
        <v>939</v>
      </c>
      <c r="D39" s="217">
        <f>'Presupuesto de Ingresos 2024'!I497</f>
        <v>0</v>
      </c>
      <c r="E39" s="202"/>
      <c r="F39" s="131" t="s">
        <v>940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21" customHeight="1">
      <c r="A40" s="53"/>
      <c r="B40" s="218">
        <v>212</v>
      </c>
      <c r="C40" s="215" t="s">
        <v>942</v>
      </c>
      <c r="D40" s="217">
        <f>'Presupuesto de Ingresos 2024'!I498</f>
        <v>0</v>
      </c>
      <c r="E40" s="202"/>
      <c r="F40" s="131" t="s">
        <v>940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1" customHeight="1">
      <c r="A41" s="53"/>
      <c r="B41" s="218">
        <v>213</v>
      </c>
      <c r="C41" s="215" t="s">
        <v>944</v>
      </c>
      <c r="D41" s="217">
        <f>'Presupuesto de Ingresos 2024'!I499</f>
        <v>0</v>
      </c>
      <c r="E41" s="202"/>
      <c r="F41" s="131" t="s">
        <v>940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1" customHeight="1">
      <c r="A42" s="53"/>
      <c r="B42" s="218">
        <v>214</v>
      </c>
      <c r="C42" s="215" t="s">
        <v>948</v>
      </c>
      <c r="D42" s="217">
        <f>'Presupuesto de Ingresos 2024'!I501</f>
        <v>0</v>
      </c>
      <c r="E42" s="202"/>
      <c r="F42" s="131" t="s">
        <v>940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1" customHeight="1">
      <c r="A43" s="53"/>
      <c r="B43" s="218">
        <v>215</v>
      </c>
      <c r="C43" s="215" t="s">
        <v>951</v>
      </c>
      <c r="D43" s="217">
        <f>'Presupuesto de Ingresos 2024'!I502</f>
        <v>0</v>
      </c>
      <c r="E43" s="202"/>
      <c r="F43" s="131" t="s">
        <v>940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1" customHeight="1">
      <c r="A44" s="53"/>
      <c r="B44" s="218">
        <v>221</v>
      </c>
      <c r="C44" s="215" t="s">
        <v>957</v>
      </c>
      <c r="D44" s="217">
        <f>'Presupuesto de Ingresos 2024'!I504</f>
        <v>0</v>
      </c>
      <c r="E44" s="202"/>
      <c r="F44" s="131" t="s">
        <v>940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7.75" customHeight="1">
      <c r="A45" s="53"/>
      <c r="B45" s="354" t="s">
        <v>1150</v>
      </c>
      <c r="C45" s="355"/>
      <c r="D45" s="219">
        <f>'Presupuesto de Ingresos 2024'!I7</f>
        <v>192914352</v>
      </c>
      <c r="E45" s="202"/>
      <c r="F45" s="220"/>
      <c r="G45" s="34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9" customHeight="1">
      <c r="A46" s="53"/>
      <c r="B46" s="200"/>
      <c r="C46" s="129"/>
      <c r="D46" s="221"/>
      <c r="E46" s="202"/>
      <c r="F46" s="203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4.25" customHeight="1">
      <c r="A47" s="53"/>
      <c r="B47" s="200"/>
      <c r="C47" s="129"/>
      <c r="D47" s="53"/>
      <c r="E47" s="202"/>
      <c r="F47" s="222">
        <f>SUM(D5+D6+D7+D8+D18+D22+D31+D32+D34+D35+D37)</f>
        <v>117619487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4.25" customHeight="1">
      <c r="A48" s="53"/>
      <c r="B48" s="223"/>
      <c r="C48" s="224" t="s">
        <v>1151</v>
      </c>
      <c r="D48" s="53"/>
      <c r="E48" s="202"/>
      <c r="F48" s="225">
        <f>SUM(D9+D10+D11+D12+D13+D14+D15+D16+D17+D19+D20+D21+D23+D24+D25+D26+D27+D28+D29+D30+D33+D36+D38)</f>
        <v>75294865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30" customHeight="1">
      <c r="A49" s="53"/>
      <c r="B49" s="226"/>
      <c r="C49" s="224" t="s">
        <v>1152</v>
      </c>
      <c r="D49" s="53"/>
      <c r="E49" s="202"/>
      <c r="F49" s="227">
        <f>SUM(D39:D44)</f>
        <v>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4.25" customHeight="1">
      <c r="A50" s="53"/>
      <c r="B50" s="200"/>
      <c r="C50" s="129"/>
      <c r="D50" s="53"/>
      <c r="E50" s="202"/>
      <c r="F50" s="221">
        <f>SUM(F47:F49)</f>
        <v>192914352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4.25" customHeight="1">
      <c r="A51" s="53"/>
      <c r="B51" s="200"/>
      <c r="C51" s="129"/>
      <c r="D51" s="53"/>
      <c r="E51" s="202"/>
      <c r="F51" s="203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4.25" customHeight="1">
      <c r="A52" s="53"/>
      <c r="B52" s="200"/>
      <c r="C52" s="129"/>
      <c r="D52" s="53"/>
      <c r="E52" s="202"/>
      <c r="F52" s="203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4.25" customHeight="1">
      <c r="A53" s="228"/>
      <c r="B53" s="229" t="s">
        <v>1091</v>
      </c>
      <c r="C53" s="129"/>
      <c r="D53" s="53"/>
      <c r="E53" s="202"/>
      <c r="F53" s="203"/>
      <c r="G53" s="31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4.25" customHeight="1">
      <c r="A54" s="53"/>
      <c r="B54" s="200"/>
      <c r="C54" s="129"/>
      <c r="D54" s="53"/>
      <c r="E54" s="202"/>
      <c r="F54" s="203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4.25" customHeight="1">
      <c r="A55" s="53"/>
      <c r="B55" s="200"/>
      <c r="C55" s="129"/>
      <c r="D55" s="53"/>
      <c r="E55" s="202"/>
      <c r="F55" s="203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4.25" customHeight="1">
      <c r="A56" s="53"/>
      <c r="B56" s="200"/>
      <c r="C56" s="129"/>
      <c r="D56" s="53"/>
      <c r="E56" s="202"/>
      <c r="F56" s="203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4.25" customHeight="1">
      <c r="A57" s="53"/>
      <c r="B57" s="200"/>
      <c r="C57" s="129"/>
      <c r="D57" s="53"/>
      <c r="E57" s="202"/>
      <c r="F57" s="203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4.25" customHeight="1">
      <c r="A58" s="53"/>
      <c r="B58" s="200"/>
      <c r="C58" s="129"/>
      <c r="D58" s="53"/>
      <c r="E58" s="202"/>
      <c r="F58" s="203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4.25" customHeight="1">
      <c r="A59" s="53"/>
      <c r="B59" s="200"/>
      <c r="C59" s="129"/>
      <c r="D59" s="53"/>
      <c r="E59" s="202"/>
      <c r="F59" s="203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4.25" customHeight="1">
      <c r="A60" s="53"/>
      <c r="B60" s="200"/>
      <c r="C60" s="129"/>
      <c r="D60" s="53"/>
      <c r="E60" s="202"/>
      <c r="F60" s="203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4.25" customHeight="1">
      <c r="A61" s="53"/>
      <c r="B61" s="200"/>
      <c r="C61" s="129"/>
      <c r="D61" s="53"/>
      <c r="E61" s="202"/>
      <c r="F61" s="203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4.25" customHeight="1">
      <c r="A62" s="53"/>
      <c r="B62" s="200"/>
      <c r="C62" s="129"/>
      <c r="D62" s="53"/>
      <c r="E62" s="202"/>
      <c r="F62" s="203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4.25" customHeight="1">
      <c r="A63" s="53"/>
      <c r="B63" s="200"/>
      <c r="C63" s="129"/>
      <c r="D63" s="53"/>
      <c r="E63" s="202"/>
      <c r="F63" s="203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4.25" customHeight="1">
      <c r="A64" s="53"/>
      <c r="B64" s="200"/>
      <c r="C64" s="129"/>
      <c r="D64" s="53"/>
      <c r="E64" s="202"/>
      <c r="F64" s="203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4.25" customHeight="1">
      <c r="A65" s="53"/>
      <c r="B65" s="200"/>
      <c r="C65" s="129"/>
      <c r="D65" s="53"/>
      <c r="E65" s="202"/>
      <c r="F65" s="203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4.25" customHeight="1">
      <c r="A66" s="53"/>
      <c r="B66" s="200"/>
      <c r="C66" s="129"/>
      <c r="D66" s="53"/>
      <c r="E66" s="202"/>
      <c r="F66" s="203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4.25" customHeight="1">
      <c r="A67" s="53"/>
      <c r="B67" s="200"/>
      <c r="C67" s="129"/>
      <c r="D67" s="53"/>
      <c r="E67" s="202"/>
      <c r="F67" s="203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4.25" customHeight="1">
      <c r="A68" s="53"/>
      <c r="B68" s="200"/>
      <c r="C68" s="129"/>
      <c r="D68" s="53"/>
      <c r="E68" s="202"/>
      <c r="F68" s="203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4.25" customHeight="1">
      <c r="A69" s="53"/>
      <c r="B69" s="200"/>
      <c r="C69" s="129"/>
      <c r="D69" s="53"/>
      <c r="E69" s="202"/>
      <c r="F69" s="203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4.25" customHeight="1">
      <c r="A70" s="53"/>
      <c r="B70" s="200"/>
      <c r="C70" s="129"/>
      <c r="D70" s="53"/>
      <c r="E70" s="202"/>
      <c r="F70" s="203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4.25" customHeight="1">
      <c r="A71" s="53"/>
      <c r="B71" s="200"/>
      <c r="C71" s="129"/>
      <c r="D71" s="53"/>
      <c r="E71" s="202"/>
      <c r="F71" s="203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4.25" customHeight="1">
      <c r="A72" s="53"/>
      <c r="B72" s="200"/>
      <c r="C72" s="129"/>
      <c r="D72" s="53"/>
      <c r="E72" s="202"/>
      <c r="F72" s="203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4.25" customHeight="1">
      <c r="A73" s="53"/>
      <c r="B73" s="200"/>
      <c r="C73" s="129"/>
      <c r="D73" s="53"/>
      <c r="E73" s="202"/>
      <c r="F73" s="203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4.25" customHeight="1">
      <c r="A74" s="53"/>
      <c r="B74" s="200"/>
      <c r="C74" s="129"/>
      <c r="D74" s="53"/>
      <c r="E74" s="202"/>
      <c r="F74" s="203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4.25" customHeight="1">
      <c r="A75" s="53"/>
      <c r="B75" s="200"/>
      <c r="C75" s="129"/>
      <c r="D75" s="53"/>
      <c r="E75" s="202"/>
      <c r="F75" s="203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4.25" customHeight="1">
      <c r="A76" s="53"/>
      <c r="B76" s="200"/>
      <c r="C76" s="129"/>
      <c r="D76" s="53"/>
      <c r="E76" s="202"/>
      <c r="F76" s="203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4.25" customHeight="1">
      <c r="A77" s="53"/>
      <c r="B77" s="200"/>
      <c r="C77" s="129"/>
      <c r="D77" s="53"/>
      <c r="E77" s="202"/>
      <c r="F77" s="203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4.25" customHeight="1">
      <c r="A78" s="53"/>
      <c r="B78" s="200"/>
      <c r="C78" s="129"/>
      <c r="D78" s="53"/>
      <c r="E78" s="202"/>
      <c r="F78" s="203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4.25" customHeight="1">
      <c r="A79" s="53"/>
      <c r="B79" s="200"/>
      <c r="C79" s="129"/>
      <c r="D79" s="53"/>
      <c r="E79" s="202"/>
      <c r="F79" s="203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4.25" customHeight="1">
      <c r="A80" s="53"/>
      <c r="B80" s="200"/>
      <c r="C80" s="129"/>
      <c r="D80" s="53"/>
      <c r="E80" s="202"/>
      <c r="F80" s="203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4.25" customHeight="1">
      <c r="A81" s="53"/>
      <c r="B81" s="200"/>
      <c r="C81" s="129"/>
      <c r="D81" s="53"/>
      <c r="E81" s="202"/>
      <c r="F81" s="203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4.25" customHeight="1">
      <c r="A82" s="53"/>
      <c r="B82" s="200"/>
      <c r="C82" s="129"/>
      <c r="D82" s="53"/>
      <c r="E82" s="202"/>
      <c r="F82" s="203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4.25" customHeight="1">
      <c r="A83" s="53"/>
      <c r="B83" s="200"/>
      <c r="C83" s="129"/>
      <c r="D83" s="53"/>
      <c r="E83" s="202"/>
      <c r="F83" s="203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4.25" customHeight="1">
      <c r="A84" s="53"/>
      <c r="B84" s="200"/>
      <c r="C84" s="129"/>
      <c r="D84" s="53"/>
      <c r="E84" s="202"/>
      <c r="F84" s="203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4.25" customHeight="1">
      <c r="A85" s="53"/>
      <c r="B85" s="200"/>
      <c r="C85" s="129"/>
      <c r="D85" s="53"/>
      <c r="E85" s="202"/>
      <c r="F85" s="203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4.25" customHeight="1">
      <c r="A86" s="53"/>
      <c r="B86" s="200"/>
      <c r="C86" s="129"/>
      <c r="D86" s="53"/>
      <c r="E86" s="202"/>
      <c r="F86" s="203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4.25" customHeight="1">
      <c r="A87" s="53"/>
      <c r="B87" s="200"/>
      <c r="C87" s="129"/>
      <c r="D87" s="53"/>
      <c r="E87" s="202"/>
      <c r="F87" s="203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4.25" customHeight="1">
      <c r="A88" s="53"/>
      <c r="B88" s="200"/>
      <c r="C88" s="129"/>
      <c r="D88" s="53"/>
      <c r="E88" s="202"/>
      <c r="F88" s="203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4.25" customHeight="1">
      <c r="A89" s="53"/>
      <c r="B89" s="200"/>
      <c r="C89" s="129"/>
      <c r="D89" s="53"/>
      <c r="E89" s="202"/>
      <c r="F89" s="203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4.25" customHeight="1">
      <c r="A90" s="53"/>
      <c r="B90" s="200"/>
      <c r="C90" s="129"/>
      <c r="D90" s="53"/>
      <c r="E90" s="202"/>
      <c r="F90" s="203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4.25" customHeight="1">
      <c r="A91" s="53"/>
      <c r="B91" s="200"/>
      <c r="C91" s="129"/>
      <c r="D91" s="53"/>
      <c r="E91" s="202"/>
      <c r="F91" s="203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4.25" customHeight="1">
      <c r="A92" s="53"/>
      <c r="B92" s="200"/>
      <c r="C92" s="129"/>
      <c r="D92" s="53"/>
      <c r="E92" s="202"/>
      <c r="F92" s="203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4.25" customHeight="1">
      <c r="A93" s="53"/>
      <c r="B93" s="200"/>
      <c r="C93" s="129"/>
      <c r="D93" s="53"/>
      <c r="E93" s="202"/>
      <c r="F93" s="203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4.25" customHeight="1">
      <c r="A94" s="53"/>
      <c r="B94" s="200"/>
      <c r="C94" s="129"/>
      <c r="D94" s="53"/>
      <c r="E94" s="202"/>
      <c r="F94" s="203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4.25" customHeight="1">
      <c r="A95" s="53"/>
      <c r="B95" s="200"/>
      <c r="C95" s="129"/>
      <c r="D95" s="53"/>
      <c r="E95" s="202"/>
      <c r="F95" s="203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4.25" customHeight="1">
      <c r="A96" s="53"/>
      <c r="B96" s="200"/>
      <c r="C96" s="129"/>
      <c r="D96" s="53"/>
      <c r="E96" s="202"/>
      <c r="F96" s="203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4.25" customHeight="1">
      <c r="A97" s="53"/>
      <c r="B97" s="200"/>
      <c r="C97" s="129"/>
      <c r="D97" s="53"/>
      <c r="E97" s="202"/>
      <c r="F97" s="203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4.25" customHeight="1">
      <c r="A98" s="53"/>
      <c r="B98" s="200"/>
      <c r="C98" s="129"/>
      <c r="D98" s="53"/>
      <c r="E98" s="202"/>
      <c r="F98" s="203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4.25" customHeight="1">
      <c r="A99" s="53"/>
      <c r="B99" s="200"/>
      <c r="C99" s="129"/>
      <c r="D99" s="53"/>
      <c r="E99" s="202"/>
      <c r="F99" s="203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4.25" customHeight="1">
      <c r="A100" s="53"/>
      <c r="B100" s="200"/>
      <c r="C100" s="129"/>
      <c r="D100" s="53"/>
      <c r="E100" s="202"/>
      <c r="F100" s="203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4.25" customHeight="1">
      <c r="A101" s="53"/>
      <c r="B101" s="200"/>
      <c r="C101" s="129"/>
      <c r="D101" s="53"/>
      <c r="E101" s="202"/>
      <c r="F101" s="203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4.25" customHeight="1">
      <c r="A102" s="53"/>
      <c r="B102" s="200"/>
      <c r="C102" s="129"/>
      <c r="D102" s="53"/>
      <c r="E102" s="202"/>
      <c r="F102" s="203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4.25" customHeight="1">
      <c r="A103" s="53"/>
      <c r="B103" s="200"/>
      <c r="C103" s="129"/>
      <c r="D103" s="53"/>
      <c r="E103" s="202"/>
      <c r="F103" s="203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4.25" customHeight="1">
      <c r="A104" s="53"/>
      <c r="B104" s="200"/>
      <c r="C104" s="129"/>
      <c r="D104" s="53"/>
      <c r="E104" s="202"/>
      <c r="F104" s="203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4.25" customHeight="1">
      <c r="A105" s="53"/>
      <c r="B105" s="200"/>
      <c r="C105" s="129"/>
      <c r="D105" s="53"/>
      <c r="E105" s="202"/>
      <c r="F105" s="203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4.25" customHeight="1">
      <c r="A106" s="53"/>
      <c r="B106" s="200"/>
      <c r="C106" s="129"/>
      <c r="D106" s="53"/>
      <c r="E106" s="202"/>
      <c r="F106" s="203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4.25" customHeight="1">
      <c r="A107" s="53"/>
      <c r="B107" s="200"/>
      <c r="C107" s="129"/>
      <c r="D107" s="53"/>
      <c r="E107" s="202"/>
      <c r="F107" s="203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4.25" customHeight="1">
      <c r="A108" s="53"/>
      <c r="B108" s="200"/>
      <c r="C108" s="129"/>
      <c r="D108" s="53"/>
      <c r="E108" s="202"/>
      <c r="F108" s="203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4.25" customHeight="1">
      <c r="A109" s="53"/>
      <c r="B109" s="200"/>
      <c r="C109" s="129"/>
      <c r="D109" s="53"/>
      <c r="E109" s="202"/>
      <c r="F109" s="203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4.25" customHeight="1">
      <c r="A110" s="53"/>
      <c r="B110" s="200"/>
      <c r="C110" s="129"/>
      <c r="D110" s="53"/>
      <c r="E110" s="202"/>
      <c r="F110" s="203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4.25" customHeight="1">
      <c r="A111" s="53"/>
      <c r="B111" s="200"/>
      <c r="C111" s="129"/>
      <c r="D111" s="53"/>
      <c r="E111" s="202"/>
      <c r="F111" s="203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4.25" customHeight="1">
      <c r="A112" s="53"/>
      <c r="B112" s="200"/>
      <c r="C112" s="129"/>
      <c r="D112" s="53"/>
      <c r="E112" s="202"/>
      <c r="F112" s="203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4.25" customHeight="1">
      <c r="A113" s="53"/>
      <c r="B113" s="200"/>
      <c r="C113" s="129"/>
      <c r="D113" s="53"/>
      <c r="E113" s="202"/>
      <c r="F113" s="203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4.25" customHeight="1">
      <c r="A114" s="53"/>
      <c r="B114" s="200"/>
      <c r="C114" s="129"/>
      <c r="D114" s="53"/>
      <c r="E114" s="202"/>
      <c r="F114" s="203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4.25" customHeight="1">
      <c r="A115" s="53"/>
      <c r="B115" s="200"/>
      <c r="C115" s="129"/>
      <c r="D115" s="53"/>
      <c r="E115" s="202"/>
      <c r="F115" s="203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4.25" customHeight="1">
      <c r="A116" s="53"/>
      <c r="B116" s="200"/>
      <c r="C116" s="129"/>
      <c r="D116" s="53"/>
      <c r="E116" s="202"/>
      <c r="F116" s="203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4.25" customHeight="1">
      <c r="A117" s="53"/>
      <c r="B117" s="200"/>
      <c r="C117" s="129"/>
      <c r="D117" s="53"/>
      <c r="E117" s="202"/>
      <c r="F117" s="203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4.25" customHeight="1">
      <c r="A118" s="53"/>
      <c r="B118" s="200"/>
      <c r="C118" s="129"/>
      <c r="D118" s="53"/>
      <c r="E118" s="202"/>
      <c r="F118" s="203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4.25" customHeight="1">
      <c r="A119" s="53"/>
      <c r="B119" s="200"/>
      <c r="C119" s="129"/>
      <c r="D119" s="53"/>
      <c r="E119" s="202"/>
      <c r="F119" s="203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4.25" customHeight="1">
      <c r="A120" s="53"/>
      <c r="B120" s="200"/>
      <c r="C120" s="129"/>
      <c r="D120" s="53"/>
      <c r="E120" s="202"/>
      <c r="F120" s="203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4.25" customHeight="1">
      <c r="A121" s="53"/>
      <c r="B121" s="200"/>
      <c r="C121" s="129"/>
      <c r="D121" s="53"/>
      <c r="E121" s="202"/>
      <c r="F121" s="203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4.25" customHeight="1">
      <c r="A122" s="53"/>
      <c r="B122" s="200"/>
      <c r="C122" s="129"/>
      <c r="D122" s="53"/>
      <c r="E122" s="202"/>
      <c r="F122" s="203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4.25" customHeight="1">
      <c r="A123" s="53"/>
      <c r="B123" s="200"/>
      <c r="C123" s="129"/>
      <c r="D123" s="53"/>
      <c r="E123" s="202"/>
      <c r="F123" s="203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4.25" customHeight="1">
      <c r="A124" s="53"/>
      <c r="B124" s="200"/>
      <c r="C124" s="129"/>
      <c r="D124" s="53"/>
      <c r="E124" s="202"/>
      <c r="F124" s="203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4.25" customHeight="1">
      <c r="A125" s="53"/>
      <c r="B125" s="200"/>
      <c r="C125" s="129"/>
      <c r="D125" s="53"/>
      <c r="E125" s="202"/>
      <c r="F125" s="203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4.25" customHeight="1">
      <c r="A126" s="53"/>
      <c r="B126" s="200"/>
      <c r="C126" s="129"/>
      <c r="D126" s="53"/>
      <c r="E126" s="202"/>
      <c r="F126" s="203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4.25" customHeight="1">
      <c r="A127" s="53"/>
      <c r="B127" s="200"/>
      <c r="C127" s="129"/>
      <c r="D127" s="53"/>
      <c r="E127" s="202"/>
      <c r="F127" s="203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4.25" customHeight="1">
      <c r="A128" s="53"/>
      <c r="B128" s="200"/>
      <c r="C128" s="129"/>
      <c r="D128" s="53"/>
      <c r="E128" s="202"/>
      <c r="F128" s="203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4.25" customHeight="1">
      <c r="A129" s="53"/>
      <c r="B129" s="200"/>
      <c r="C129" s="129"/>
      <c r="D129" s="53"/>
      <c r="E129" s="202"/>
      <c r="F129" s="203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4.25" customHeight="1">
      <c r="A130" s="53"/>
      <c r="B130" s="200"/>
      <c r="C130" s="129"/>
      <c r="D130" s="53"/>
      <c r="E130" s="202"/>
      <c r="F130" s="203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4.25" customHeight="1">
      <c r="A131" s="53"/>
      <c r="B131" s="200"/>
      <c r="C131" s="129"/>
      <c r="D131" s="53"/>
      <c r="E131" s="202"/>
      <c r="F131" s="203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4.25" customHeight="1">
      <c r="A132" s="53"/>
      <c r="B132" s="200"/>
      <c r="C132" s="129"/>
      <c r="D132" s="53"/>
      <c r="E132" s="202"/>
      <c r="F132" s="203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4.25" customHeight="1">
      <c r="A133" s="53"/>
      <c r="B133" s="200"/>
      <c r="C133" s="129"/>
      <c r="D133" s="53"/>
      <c r="E133" s="202"/>
      <c r="F133" s="203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4.25" customHeight="1">
      <c r="A134" s="53"/>
      <c r="B134" s="200"/>
      <c r="C134" s="129"/>
      <c r="D134" s="53"/>
      <c r="E134" s="202"/>
      <c r="F134" s="203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4.25" customHeight="1">
      <c r="A135" s="53"/>
      <c r="B135" s="200"/>
      <c r="C135" s="129"/>
      <c r="D135" s="53"/>
      <c r="E135" s="202"/>
      <c r="F135" s="203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4.25" customHeight="1">
      <c r="A136" s="53"/>
      <c r="B136" s="200"/>
      <c r="C136" s="129"/>
      <c r="D136" s="53"/>
      <c r="E136" s="202"/>
      <c r="F136" s="203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4.25" customHeight="1">
      <c r="A137" s="53"/>
      <c r="B137" s="200"/>
      <c r="C137" s="129"/>
      <c r="D137" s="53"/>
      <c r="E137" s="202"/>
      <c r="F137" s="203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4.25" customHeight="1">
      <c r="A138" s="53"/>
      <c r="B138" s="200"/>
      <c r="C138" s="129"/>
      <c r="D138" s="53"/>
      <c r="E138" s="202"/>
      <c r="F138" s="203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4.25" customHeight="1">
      <c r="A139" s="53"/>
      <c r="B139" s="200"/>
      <c r="C139" s="129"/>
      <c r="D139" s="53"/>
      <c r="E139" s="202"/>
      <c r="F139" s="203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4.25" customHeight="1">
      <c r="A140" s="53"/>
      <c r="B140" s="200"/>
      <c r="C140" s="129"/>
      <c r="D140" s="53"/>
      <c r="E140" s="202"/>
      <c r="F140" s="203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4.25" customHeight="1">
      <c r="A141" s="53"/>
      <c r="B141" s="200"/>
      <c r="C141" s="129"/>
      <c r="D141" s="53"/>
      <c r="E141" s="202"/>
      <c r="F141" s="203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4.25" customHeight="1">
      <c r="A142" s="53"/>
      <c r="B142" s="200"/>
      <c r="C142" s="129"/>
      <c r="D142" s="53"/>
      <c r="E142" s="202"/>
      <c r="F142" s="203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4.25" customHeight="1">
      <c r="A143" s="53"/>
      <c r="B143" s="200"/>
      <c r="C143" s="129"/>
      <c r="D143" s="53"/>
      <c r="E143" s="202"/>
      <c r="F143" s="203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4.25" customHeight="1">
      <c r="A144" s="53"/>
      <c r="B144" s="200"/>
      <c r="C144" s="129"/>
      <c r="D144" s="53"/>
      <c r="E144" s="202"/>
      <c r="F144" s="203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4.25" customHeight="1">
      <c r="A145" s="53"/>
      <c r="B145" s="200"/>
      <c r="C145" s="129"/>
      <c r="D145" s="53"/>
      <c r="E145" s="202"/>
      <c r="F145" s="203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4.25" customHeight="1">
      <c r="A146" s="53"/>
      <c r="B146" s="200"/>
      <c r="C146" s="129"/>
      <c r="D146" s="53"/>
      <c r="E146" s="202"/>
      <c r="F146" s="203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4.25" customHeight="1">
      <c r="A147" s="53"/>
      <c r="B147" s="200"/>
      <c r="C147" s="129"/>
      <c r="D147" s="53"/>
      <c r="E147" s="202"/>
      <c r="F147" s="203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4.25" customHeight="1">
      <c r="A148" s="53"/>
      <c r="B148" s="200"/>
      <c r="C148" s="129"/>
      <c r="D148" s="53"/>
      <c r="E148" s="202"/>
      <c r="F148" s="203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4.25" customHeight="1">
      <c r="A149" s="53"/>
      <c r="B149" s="200"/>
      <c r="C149" s="129"/>
      <c r="D149" s="53"/>
      <c r="E149" s="202"/>
      <c r="F149" s="203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4.25" customHeight="1">
      <c r="A150" s="53"/>
      <c r="B150" s="200"/>
      <c r="C150" s="129"/>
      <c r="D150" s="53"/>
      <c r="E150" s="202"/>
      <c r="F150" s="203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4.25" customHeight="1">
      <c r="A151" s="53"/>
      <c r="B151" s="200"/>
      <c r="C151" s="129"/>
      <c r="D151" s="53"/>
      <c r="E151" s="202"/>
      <c r="F151" s="203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4.25" customHeight="1">
      <c r="A152" s="53"/>
      <c r="B152" s="200"/>
      <c r="C152" s="129"/>
      <c r="D152" s="53"/>
      <c r="E152" s="202"/>
      <c r="F152" s="203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4.25" customHeight="1">
      <c r="A153" s="53"/>
      <c r="B153" s="200"/>
      <c r="C153" s="129"/>
      <c r="D153" s="53"/>
      <c r="E153" s="202"/>
      <c r="F153" s="203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4.25" customHeight="1">
      <c r="A154" s="53"/>
      <c r="B154" s="200"/>
      <c r="C154" s="129"/>
      <c r="D154" s="53"/>
      <c r="E154" s="202"/>
      <c r="F154" s="203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4.25" customHeight="1">
      <c r="A155" s="53"/>
      <c r="B155" s="200"/>
      <c r="C155" s="129"/>
      <c r="D155" s="53"/>
      <c r="E155" s="202"/>
      <c r="F155" s="203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4.25" customHeight="1">
      <c r="A156" s="53"/>
      <c r="B156" s="200"/>
      <c r="C156" s="129"/>
      <c r="D156" s="53"/>
      <c r="E156" s="202"/>
      <c r="F156" s="203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4.25" customHeight="1">
      <c r="A157" s="53"/>
      <c r="B157" s="200"/>
      <c r="C157" s="129"/>
      <c r="D157" s="53"/>
      <c r="E157" s="202"/>
      <c r="F157" s="203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4.25" customHeight="1">
      <c r="A158" s="53"/>
      <c r="B158" s="200"/>
      <c r="C158" s="129"/>
      <c r="D158" s="53"/>
      <c r="E158" s="202"/>
      <c r="F158" s="203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4.25" customHeight="1">
      <c r="A159" s="53"/>
      <c r="B159" s="200"/>
      <c r="C159" s="129"/>
      <c r="D159" s="53"/>
      <c r="E159" s="202"/>
      <c r="F159" s="203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4.25" customHeight="1">
      <c r="A160" s="53"/>
      <c r="B160" s="200"/>
      <c r="C160" s="129"/>
      <c r="D160" s="53"/>
      <c r="E160" s="202"/>
      <c r="F160" s="203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4.25" customHeight="1">
      <c r="A161" s="53"/>
      <c r="B161" s="200"/>
      <c r="C161" s="129"/>
      <c r="D161" s="53"/>
      <c r="E161" s="202"/>
      <c r="F161" s="203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4.25" customHeight="1">
      <c r="A162" s="53"/>
      <c r="B162" s="200"/>
      <c r="C162" s="129"/>
      <c r="D162" s="53"/>
      <c r="E162" s="202"/>
      <c r="F162" s="203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4.25" customHeight="1">
      <c r="A163" s="53"/>
      <c r="B163" s="200"/>
      <c r="C163" s="129"/>
      <c r="D163" s="53"/>
      <c r="E163" s="202"/>
      <c r="F163" s="203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4.25" customHeight="1">
      <c r="A164" s="53"/>
      <c r="B164" s="200"/>
      <c r="C164" s="129"/>
      <c r="D164" s="53"/>
      <c r="E164" s="202"/>
      <c r="F164" s="203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4.25" customHeight="1">
      <c r="A165" s="53"/>
      <c r="B165" s="200"/>
      <c r="C165" s="129"/>
      <c r="D165" s="53"/>
      <c r="E165" s="202"/>
      <c r="F165" s="203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4.25" customHeight="1">
      <c r="A166" s="53"/>
      <c r="B166" s="200"/>
      <c r="C166" s="129"/>
      <c r="D166" s="53"/>
      <c r="E166" s="202"/>
      <c r="F166" s="203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4.25" customHeight="1">
      <c r="A167" s="53"/>
      <c r="B167" s="200"/>
      <c r="C167" s="129"/>
      <c r="D167" s="53"/>
      <c r="E167" s="202"/>
      <c r="F167" s="203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4.25" customHeight="1">
      <c r="A168" s="53"/>
      <c r="B168" s="200"/>
      <c r="C168" s="129"/>
      <c r="D168" s="53"/>
      <c r="E168" s="202"/>
      <c r="F168" s="203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4.25" customHeight="1">
      <c r="A169" s="53"/>
      <c r="B169" s="200"/>
      <c r="C169" s="129"/>
      <c r="D169" s="53"/>
      <c r="E169" s="202"/>
      <c r="F169" s="203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4.25" customHeight="1">
      <c r="A170" s="53"/>
      <c r="B170" s="200"/>
      <c r="C170" s="129"/>
      <c r="D170" s="53"/>
      <c r="E170" s="202"/>
      <c r="F170" s="203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4.25" customHeight="1">
      <c r="A171" s="53"/>
      <c r="B171" s="200"/>
      <c r="C171" s="129"/>
      <c r="D171" s="53"/>
      <c r="E171" s="202"/>
      <c r="F171" s="203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4.25" customHeight="1">
      <c r="A172" s="53"/>
      <c r="B172" s="200"/>
      <c r="C172" s="129"/>
      <c r="D172" s="53"/>
      <c r="E172" s="202"/>
      <c r="F172" s="203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4.25" customHeight="1">
      <c r="A173" s="53"/>
      <c r="B173" s="200"/>
      <c r="C173" s="129"/>
      <c r="D173" s="53"/>
      <c r="E173" s="202"/>
      <c r="F173" s="203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4.25" customHeight="1">
      <c r="A174" s="53"/>
      <c r="B174" s="200"/>
      <c r="C174" s="129"/>
      <c r="D174" s="53"/>
      <c r="E174" s="202"/>
      <c r="F174" s="203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4.25" customHeight="1">
      <c r="A175" s="53"/>
      <c r="B175" s="200"/>
      <c r="C175" s="129"/>
      <c r="D175" s="53"/>
      <c r="E175" s="202"/>
      <c r="F175" s="203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4.25" customHeight="1">
      <c r="A176" s="53"/>
      <c r="B176" s="200"/>
      <c r="C176" s="129"/>
      <c r="D176" s="53"/>
      <c r="E176" s="202"/>
      <c r="F176" s="203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4.25" customHeight="1">
      <c r="A177" s="53"/>
      <c r="B177" s="200"/>
      <c r="C177" s="129"/>
      <c r="D177" s="53"/>
      <c r="E177" s="202"/>
      <c r="F177" s="203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4.25" customHeight="1">
      <c r="A178" s="53"/>
      <c r="B178" s="200"/>
      <c r="C178" s="129"/>
      <c r="D178" s="53"/>
      <c r="E178" s="202"/>
      <c r="F178" s="203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4.25" customHeight="1">
      <c r="A179" s="53"/>
      <c r="B179" s="200"/>
      <c r="C179" s="129"/>
      <c r="D179" s="53"/>
      <c r="E179" s="202"/>
      <c r="F179" s="203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4.25" customHeight="1">
      <c r="A180" s="53"/>
      <c r="B180" s="200"/>
      <c r="C180" s="129"/>
      <c r="D180" s="53"/>
      <c r="E180" s="202"/>
      <c r="F180" s="203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4.25" customHeight="1">
      <c r="A181" s="53"/>
      <c r="B181" s="200"/>
      <c r="C181" s="129"/>
      <c r="D181" s="53"/>
      <c r="E181" s="202"/>
      <c r="F181" s="203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4.25" customHeight="1">
      <c r="A182" s="53"/>
      <c r="B182" s="200"/>
      <c r="C182" s="129"/>
      <c r="D182" s="53"/>
      <c r="E182" s="202"/>
      <c r="F182" s="203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4.25" customHeight="1">
      <c r="A183" s="53"/>
      <c r="B183" s="200"/>
      <c r="C183" s="129"/>
      <c r="D183" s="53"/>
      <c r="E183" s="202"/>
      <c r="F183" s="203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4.25" customHeight="1">
      <c r="A184" s="53"/>
      <c r="B184" s="200"/>
      <c r="C184" s="129"/>
      <c r="D184" s="53"/>
      <c r="E184" s="202"/>
      <c r="F184" s="203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4.25" customHeight="1">
      <c r="A185" s="53"/>
      <c r="B185" s="200"/>
      <c r="C185" s="129"/>
      <c r="D185" s="53"/>
      <c r="E185" s="202"/>
      <c r="F185" s="203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4.25" customHeight="1">
      <c r="A186" s="53"/>
      <c r="B186" s="200"/>
      <c r="C186" s="129"/>
      <c r="D186" s="53"/>
      <c r="E186" s="202"/>
      <c r="F186" s="203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4.25" customHeight="1">
      <c r="A187" s="53"/>
      <c r="B187" s="200"/>
      <c r="C187" s="129"/>
      <c r="D187" s="53"/>
      <c r="E187" s="202"/>
      <c r="F187" s="203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4.25" customHeight="1">
      <c r="A188" s="53"/>
      <c r="B188" s="200"/>
      <c r="C188" s="129"/>
      <c r="D188" s="53"/>
      <c r="E188" s="202"/>
      <c r="F188" s="203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4.25" customHeight="1">
      <c r="A189" s="53"/>
      <c r="B189" s="200"/>
      <c r="C189" s="129"/>
      <c r="D189" s="53"/>
      <c r="E189" s="202"/>
      <c r="F189" s="203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4.25" customHeight="1">
      <c r="A190" s="53"/>
      <c r="B190" s="200"/>
      <c r="C190" s="129"/>
      <c r="D190" s="53"/>
      <c r="E190" s="202"/>
      <c r="F190" s="203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4.25" customHeight="1">
      <c r="A191" s="53"/>
      <c r="B191" s="200"/>
      <c r="C191" s="129"/>
      <c r="D191" s="53"/>
      <c r="E191" s="202"/>
      <c r="F191" s="203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4.25" customHeight="1">
      <c r="A192" s="53"/>
      <c r="B192" s="200"/>
      <c r="C192" s="129"/>
      <c r="D192" s="53"/>
      <c r="E192" s="202"/>
      <c r="F192" s="203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4.25" customHeight="1">
      <c r="A193" s="53"/>
      <c r="B193" s="200"/>
      <c r="C193" s="129"/>
      <c r="D193" s="53"/>
      <c r="E193" s="202"/>
      <c r="F193" s="203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4.25" customHeight="1">
      <c r="A194" s="53"/>
      <c r="B194" s="200"/>
      <c r="C194" s="129"/>
      <c r="D194" s="53"/>
      <c r="E194" s="202"/>
      <c r="F194" s="203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4.25" customHeight="1">
      <c r="A195" s="53"/>
      <c r="B195" s="200"/>
      <c r="C195" s="129"/>
      <c r="D195" s="53"/>
      <c r="E195" s="202"/>
      <c r="F195" s="203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4.25" customHeight="1">
      <c r="A196" s="53"/>
      <c r="B196" s="200"/>
      <c r="C196" s="129"/>
      <c r="D196" s="53"/>
      <c r="E196" s="202"/>
      <c r="F196" s="203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4.25" customHeight="1">
      <c r="A197" s="53"/>
      <c r="B197" s="200"/>
      <c r="C197" s="129"/>
      <c r="D197" s="53"/>
      <c r="E197" s="202"/>
      <c r="F197" s="203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4.25" customHeight="1">
      <c r="A198" s="53"/>
      <c r="B198" s="200"/>
      <c r="C198" s="129"/>
      <c r="D198" s="53"/>
      <c r="E198" s="202"/>
      <c r="F198" s="203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4.25" customHeight="1">
      <c r="A199" s="53"/>
      <c r="B199" s="200"/>
      <c r="C199" s="129"/>
      <c r="D199" s="53"/>
      <c r="E199" s="202"/>
      <c r="F199" s="203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4.25" customHeight="1">
      <c r="A200" s="53"/>
      <c r="B200" s="200"/>
      <c r="C200" s="129"/>
      <c r="D200" s="53"/>
      <c r="E200" s="202"/>
      <c r="F200" s="203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4.25" customHeight="1">
      <c r="A201" s="53"/>
      <c r="B201" s="200"/>
      <c r="C201" s="129"/>
      <c r="D201" s="53"/>
      <c r="E201" s="202"/>
      <c r="F201" s="203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4.25" customHeight="1">
      <c r="A202" s="53"/>
      <c r="B202" s="200"/>
      <c r="C202" s="129"/>
      <c r="D202" s="53"/>
      <c r="E202" s="202"/>
      <c r="F202" s="203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4.25" customHeight="1">
      <c r="A203" s="53"/>
      <c r="B203" s="200"/>
      <c r="C203" s="129"/>
      <c r="D203" s="53"/>
      <c r="E203" s="202"/>
      <c r="F203" s="203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4.25" customHeight="1">
      <c r="A204" s="53"/>
      <c r="B204" s="200"/>
      <c r="C204" s="129"/>
      <c r="D204" s="53"/>
      <c r="E204" s="202"/>
      <c r="F204" s="203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4.25" customHeight="1">
      <c r="A205" s="53"/>
      <c r="B205" s="200"/>
      <c r="C205" s="129"/>
      <c r="D205" s="53"/>
      <c r="E205" s="202"/>
      <c r="F205" s="203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4.25" customHeight="1">
      <c r="A206" s="53"/>
      <c r="B206" s="200"/>
      <c r="C206" s="129"/>
      <c r="D206" s="53"/>
      <c r="E206" s="202"/>
      <c r="F206" s="203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4.25" customHeight="1">
      <c r="A207" s="53"/>
      <c r="B207" s="200"/>
      <c r="C207" s="129"/>
      <c r="D207" s="53"/>
      <c r="E207" s="202"/>
      <c r="F207" s="203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4.25" customHeight="1">
      <c r="A208" s="53"/>
      <c r="B208" s="200"/>
      <c r="C208" s="129"/>
      <c r="D208" s="53"/>
      <c r="E208" s="202"/>
      <c r="F208" s="203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4.25" customHeight="1">
      <c r="A209" s="53"/>
      <c r="B209" s="200"/>
      <c r="C209" s="129"/>
      <c r="D209" s="53"/>
      <c r="E209" s="202"/>
      <c r="F209" s="203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4.25" customHeight="1">
      <c r="A210" s="53"/>
      <c r="B210" s="200"/>
      <c r="C210" s="129"/>
      <c r="D210" s="53"/>
      <c r="E210" s="202"/>
      <c r="F210" s="203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4.25" customHeight="1">
      <c r="A211" s="53"/>
      <c r="B211" s="200"/>
      <c r="C211" s="129"/>
      <c r="D211" s="53"/>
      <c r="E211" s="202"/>
      <c r="F211" s="203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4.25" customHeight="1">
      <c r="A212" s="53"/>
      <c r="B212" s="200"/>
      <c r="C212" s="129"/>
      <c r="D212" s="53"/>
      <c r="E212" s="202"/>
      <c r="F212" s="203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4.25" customHeight="1">
      <c r="A213" s="53"/>
      <c r="B213" s="200"/>
      <c r="C213" s="129"/>
      <c r="D213" s="53"/>
      <c r="E213" s="202"/>
      <c r="F213" s="203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4.25" customHeight="1">
      <c r="A214" s="53"/>
      <c r="B214" s="200"/>
      <c r="C214" s="129"/>
      <c r="D214" s="53"/>
      <c r="E214" s="202"/>
      <c r="F214" s="203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4.25" customHeight="1">
      <c r="A215" s="53"/>
      <c r="B215" s="200"/>
      <c r="C215" s="129"/>
      <c r="D215" s="53"/>
      <c r="E215" s="202"/>
      <c r="F215" s="203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4.25" customHeight="1">
      <c r="A216" s="53"/>
      <c r="B216" s="200"/>
      <c r="C216" s="129"/>
      <c r="D216" s="53"/>
      <c r="E216" s="202"/>
      <c r="F216" s="203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4.25" customHeight="1">
      <c r="A217" s="53"/>
      <c r="B217" s="200"/>
      <c r="C217" s="129"/>
      <c r="D217" s="53"/>
      <c r="E217" s="202"/>
      <c r="F217" s="203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4.25" customHeight="1">
      <c r="A218" s="53"/>
      <c r="B218" s="200"/>
      <c r="C218" s="129"/>
      <c r="D218" s="53"/>
      <c r="E218" s="202"/>
      <c r="F218" s="203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4.25" customHeight="1">
      <c r="A219" s="53"/>
      <c r="B219" s="200"/>
      <c r="C219" s="129"/>
      <c r="D219" s="53"/>
      <c r="E219" s="202"/>
      <c r="F219" s="203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4.25" customHeight="1">
      <c r="A220" s="53"/>
      <c r="B220" s="200"/>
      <c r="C220" s="129"/>
      <c r="D220" s="53"/>
      <c r="E220" s="202"/>
      <c r="F220" s="203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4.25" customHeight="1">
      <c r="A221" s="53"/>
      <c r="B221" s="200"/>
      <c r="C221" s="129"/>
      <c r="D221" s="53"/>
      <c r="E221" s="202"/>
      <c r="F221" s="203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4.25" customHeight="1">
      <c r="A222" s="53"/>
      <c r="B222" s="200"/>
      <c r="C222" s="129"/>
      <c r="D222" s="53"/>
      <c r="E222" s="202"/>
      <c r="F222" s="203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4.25" customHeight="1">
      <c r="A223" s="53"/>
      <c r="B223" s="200"/>
      <c r="C223" s="129"/>
      <c r="D223" s="53"/>
      <c r="E223" s="202"/>
      <c r="F223" s="203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4.25" customHeight="1">
      <c r="A224" s="53"/>
      <c r="B224" s="200"/>
      <c r="C224" s="129"/>
      <c r="D224" s="53"/>
      <c r="E224" s="202"/>
      <c r="F224" s="203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4.25" customHeight="1">
      <c r="A225" s="53"/>
      <c r="B225" s="200"/>
      <c r="C225" s="129"/>
      <c r="D225" s="53"/>
      <c r="E225" s="202"/>
      <c r="F225" s="203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4.25" customHeight="1">
      <c r="A226" s="53"/>
      <c r="B226" s="200"/>
      <c r="C226" s="129"/>
      <c r="D226" s="53"/>
      <c r="E226" s="202"/>
      <c r="F226" s="203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4.25" customHeight="1">
      <c r="A227" s="53"/>
      <c r="B227" s="200"/>
      <c r="C227" s="129"/>
      <c r="D227" s="53"/>
      <c r="E227" s="202"/>
      <c r="F227" s="203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4.25" customHeight="1">
      <c r="A228" s="53"/>
      <c r="B228" s="200"/>
      <c r="C228" s="129"/>
      <c r="D228" s="53"/>
      <c r="E228" s="202"/>
      <c r="F228" s="203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4.25" customHeight="1">
      <c r="A229" s="53"/>
      <c r="B229" s="200"/>
      <c r="C229" s="129"/>
      <c r="D229" s="53"/>
      <c r="E229" s="202"/>
      <c r="F229" s="203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4.25" customHeight="1">
      <c r="A230" s="53"/>
      <c r="B230" s="200"/>
      <c r="C230" s="129"/>
      <c r="D230" s="53"/>
      <c r="E230" s="202"/>
      <c r="F230" s="203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4.25" customHeight="1">
      <c r="A231" s="53"/>
      <c r="B231" s="200"/>
      <c r="C231" s="129"/>
      <c r="D231" s="53"/>
      <c r="E231" s="202"/>
      <c r="F231" s="203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4.25" customHeight="1">
      <c r="A232" s="53"/>
      <c r="B232" s="200"/>
      <c r="C232" s="129"/>
      <c r="D232" s="53"/>
      <c r="E232" s="202"/>
      <c r="F232" s="203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4.25" customHeight="1">
      <c r="A233" s="53"/>
      <c r="B233" s="200"/>
      <c r="C233" s="129"/>
      <c r="D233" s="53"/>
      <c r="E233" s="202"/>
      <c r="F233" s="203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4.25" customHeight="1">
      <c r="A234" s="53"/>
      <c r="B234" s="200"/>
      <c r="C234" s="129"/>
      <c r="D234" s="53"/>
      <c r="E234" s="202"/>
      <c r="F234" s="203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4.25" customHeight="1">
      <c r="A235" s="53"/>
      <c r="B235" s="200"/>
      <c r="C235" s="129"/>
      <c r="D235" s="53"/>
      <c r="E235" s="202"/>
      <c r="F235" s="203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4.25" customHeight="1">
      <c r="A236" s="53"/>
      <c r="B236" s="200"/>
      <c r="C236" s="129"/>
      <c r="D236" s="53"/>
      <c r="E236" s="202"/>
      <c r="F236" s="203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4.25" customHeight="1">
      <c r="A237" s="53"/>
      <c r="B237" s="200"/>
      <c r="C237" s="129"/>
      <c r="D237" s="53"/>
      <c r="E237" s="202"/>
      <c r="F237" s="203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4.25" customHeight="1">
      <c r="A238" s="53"/>
      <c r="B238" s="200"/>
      <c r="C238" s="129"/>
      <c r="D238" s="53"/>
      <c r="E238" s="202"/>
      <c r="F238" s="203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4.25" customHeight="1">
      <c r="A239" s="53"/>
      <c r="B239" s="200"/>
      <c r="C239" s="129"/>
      <c r="D239" s="53"/>
      <c r="E239" s="202"/>
      <c r="F239" s="203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4.25" customHeight="1">
      <c r="A240" s="53"/>
      <c r="B240" s="200"/>
      <c r="C240" s="129"/>
      <c r="D240" s="53"/>
      <c r="E240" s="202"/>
      <c r="F240" s="203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4.25" customHeight="1">
      <c r="A241" s="53"/>
      <c r="B241" s="200"/>
      <c r="C241" s="129"/>
      <c r="D241" s="53"/>
      <c r="E241" s="202"/>
      <c r="F241" s="203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4.25" customHeight="1">
      <c r="A242" s="53"/>
      <c r="B242" s="200"/>
      <c r="C242" s="129"/>
      <c r="D242" s="53"/>
      <c r="E242" s="202"/>
      <c r="F242" s="203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4.25" customHeight="1">
      <c r="A243" s="53"/>
      <c r="B243" s="200"/>
      <c r="C243" s="129"/>
      <c r="D243" s="53"/>
      <c r="E243" s="202"/>
      <c r="F243" s="203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4.25" customHeight="1">
      <c r="A244" s="53"/>
      <c r="B244" s="200"/>
      <c r="C244" s="129"/>
      <c r="D244" s="53"/>
      <c r="E244" s="202"/>
      <c r="F244" s="203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4.25" customHeight="1">
      <c r="A245" s="53"/>
      <c r="B245" s="200"/>
      <c r="C245" s="129"/>
      <c r="D245" s="53"/>
      <c r="E245" s="202"/>
      <c r="F245" s="203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4.25" customHeight="1">
      <c r="A246" s="53"/>
      <c r="B246" s="200"/>
      <c r="C246" s="129"/>
      <c r="D246" s="53"/>
      <c r="E246" s="202"/>
      <c r="F246" s="203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4.25" customHeight="1">
      <c r="A247" s="53"/>
      <c r="B247" s="200"/>
      <c r="C247" s="129"/>
      <c r="D247" s="53"/>
      <c r="E247" s="202"/>
      <c r="F247" s="203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4.25" customHeight="1">
      <c r="A248" s="53"/>
      <c r="B248" s="200"/>
      <c r="C248" s="129"/>
      <c r="D248" s="53"/>
      <c r="E248" s="202"/>
      <c r="F248" s="203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4.25" customHeight="1">
      <c r="A249" s="53"/>
      <c r="B249" s="200"/>
      <c r="C249" s="129"/>
      <c r="D249" s="53"/>
      <c r="E249" s="202"/>
      <c r="F249" s="203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4.25" customHeight="1">
      <c r="A250" s="53"/>
      <c r="B250" s="200"/>
      <c r="C250" s="129"/>
      <c r="D250" s="53"/>
      <c r="E250" s="202"/>
      <c r="F250" s="203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4.25" customHeight="1">
      <c r="A251" s="53"/>
      <c r="B251" s="200"/>
      <c r="C251" s="129"/>
      <c r="D251" s="53"/>
      <c r="E251" s="202"/>
      <c r="F251" s="203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4.25" customHeight="1">
      <c r="A252" s="53"/>
      <c r="B252" s="200"/>
      <c r="C252" s="129"/>
      <c r="D252" s="53"/>
      <c r="E252" s="202"/>
      <c r="F252" s="203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4.25" customHeight="1">
      <c r="A253" s="53"/>
      <c r="B253" s="200"/>
      <c r="C253" s="129"/>
      <c r="D253" s="53"/>
      <c r="E253" s="202"/>
      <c r="F253" s="203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4.25" customHeight="1">
      <c r="A254" s="53"/>
      <c r="B254" s="200"/>
      <c r="C254" s="129"/>
      <c r="D254" s="53"/>
      <c r="E254" s="202"/>
      <c r="F254" s="203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4.25" customHeight="1">
      <c r="A255" s="53"/>
      <c r="B255" s="200"/>
      <c r="C255" s="129"/>
      <c r="D255" s="53"/>
      <c r="E255" s="202"/>
      <c r="F255" s="203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4.25" customHeight="1">
      <c r="A256" s="53"/>
      <c r="B256" s="200"/>
      <c r="C256" s="129"/>
      <c r="D256" s="53"/>
      <c r="E256" s="202"/>
      <c r="F256" s="203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4.25" customHeight="1">
      <c r="A257" s="53"/>
      <c r="B257" s="200"/>
      <c r="C257" s="129"/>
      <c r="D257" s="53"/>
      <c r="E257" s="202"/>
      <c r="F257" s="203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4.25" customHeight="1">
      <c r="A258" s="53"/>
      <c r="B258" s="200"/>
      <c r="C258" s="129"/>
      <c r="D258" s="53"/>
      <c r="E258" s="202"/>
      <c r="F258" s="203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4.25" customHeight="1">
      <c r="A259" s="53"/>
      <c r="B259" s="200"/>
      <c r="C259" s="129"/>
      <c r="D259" s="53"/>
      <c r="E259" s="202"/>
      <c r="F259" s="203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4.25" customHeight="1">
      <c r="A260" s="53"/>
      <c r="B260" s="200"/>
      <c r="C260" s="129"/>
      <c r="D260" s="53"/>
      <c r="E260" s="202"/>
      <c r="F260" s="203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4.25" customHeight="1">
      <c r="A261" s="53"/>
      <c r="B261" s="200"/>
      <c r="C261" s="129"/>
      <c r="D261" s="53"/>
      <c r="E261" s="202"/>
      <c r="F261" s="203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4.25" customHeight="1">
      <c r="A262" s="53"/>
      <c r="B262" s="200"/>
      <c r="C262" s="129"/>
      <c r="D262" s="53"/>
      <c r="E262" s="202"/>
      <c r="F262" s="203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4.25" customHeight="1">
      <c r="A263" s="53"/>
      <c r="B263" s="200"/>
      <c r="C263" s="129"/>
      <c r="D263" s="53"/>
      <c r="E263" s="202"/>
      <c r="F263" s="203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4.25" customHeight="1">
      <c r="A264" s="53"/>
      <c r="B264" s="200"/>
      <c r="C264" s="129"/>
      <c r="D264" s="53"/>
      <c r="E264" s="202"/>
      <c r="F264" s="203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4.25" customHeight="1">
      <c r="A265" s="53"/>
      <c r="B265" s="200"/>
      <c r="C265" s="129"/>
      <c r="D265" s="53"/>
      <c r="E265" s="202"/>
      <c r="F265" s="203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4.25" customHeight="1">
      <c r="A266" s="53"/>
      <c r="B266" s="200"/>
      <c r="C266" s="129"/>
      <c r="D266" s="53"/>
      <c r="E266" s="202"/>
      <c r="F266" s="203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4.25" customHeight="1">
      <c r="A267" s="53"/>
      <c r="B267" s="200"/>
      <c r="C267" s="129"/>
      <c r="D267" s="53"/>
      <c r="E267" s="202"/>
      <c r="F267" s="203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4.25" customHeight="1">
      <c r="A268" s="53"/>
      <c r="B268" s="200"/>
      <c r="C268" s="129"/>
      <c r="D268" s="53"/>
      <c r="E268" s="202"/>
      <c r="F268" s="203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4.25" customHeight="1">
      <c r="A269" s="53"/>
      <c r="B269" s="200"/>
      <c r="C269" s="129"/>
      <c r="D269" s="53"/>
      <c r="E269" s="202"/>
      <c r="F269" s="203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4.25" customHeight="1">
      <c r="A270" s="53"/>
      <c r="B270" s="200"/>
      <c r="C270" s="129"/>
      <c r="D270" s="53"/>
      <c r="E270" s="202"/>
      <c r="F270" s="203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4.25" customHeight="1">
      <c r="A271" s="53"/>
      <c r="B271" s="200"/>
      <c r="C271" s="129"/>
      <c r="D271" s="53"/>
      <c r="E271" s="202"/>
      <c r="F271" s="203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4.25" customHeight="1">
      <c r="A272" s="53"/>
      <c r="B272" s="200"/>
      <c r="C272" s="129"/>
      <c r="D272" s="53"/>
      <c r="E272" s="202"/>
      <c r="F272" s="203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4.25" customHeight="1">
      <c r="A273" s="53"/>
      <c r="B273" s="200"/>
      <c r="C273" s="129"/>
      <c r="D273" s="53"/>
      <c r="E273" s="202"/>
      <c r="F273" s="203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4.25" customHeight="1">
      <c r="A274" s="53"/>
      <c r="B274" s="200"/>
      <c r="C274" s="129"/>
      <c r="D274" s="53"/>
      <c r="E274" s="202"/>
      <c r="F274" s="203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4.25" customHeight="1">
      <c r="A275" s="53"/>
      <c r="B275" s="200"/>
      <c r="C275" s="129"/>
      <c r="D275" s="53"/>
      <c r="E275" s="202"/>
      <c r="F275" s="203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4.25" customHeight="1">
      <c r="A276" s="53"/>
      <c r="B276" s="200"/>
      <c r="C276" s="129"/>
      <c r="D276" s="53"/>
      <c r="E276" s="202"/>
      <c r="F276" s="203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4.25" customHeight="1">
      <c r="A277" s="53"/>
      <c r="B277" s="200"/>
      <c r="C277" s="129"/>
      <c r="D277" s="53"/>
      <c r="E277" s="202"/>
      <c r="F277" s="203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4.25" customHeight="1">
      <c r="A278" s="53"/>
      <c r="B278" s="200"/>
      <c r="C278" s="129"/>
      <c r="D278" s="53"/>
      <c r="E278" s="202"/>
      <c r="F278" s="203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4.25" customHeight="1">
      <c r="A279" s="53"/>
      <c r="B279" s="200"/>
      <c r="C279" s="129"/>
      <c r="D279" s="53"/>
      <c r="E279" s="202"/>
      <c r="F279" s="203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4.25" customHeight="1">
      <c r="A280" s="53"/>
      <c r="B280" s="200"/>
      <c r="C280" s="129"/>
      <c r="D280" s="53"/>
      <c r="E280" s="202"/>
      <c r="F280" s="203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4.25" customHeight="1">
      <c r="A281" s="53"/>
      <c r="B281" s="200"/>
      <c r="C281" s="129"/>
      <c r="D281" s="53"/>
      <c r="E281" s="202"/>
      <c r="F281" s="203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4.25" customHeight="1">
      <c r="A282" s="53"/>
      <c r="B282" s="200"/>
      <c r="C282" s="129"/>
      <c r="D282" s="53"/>
      <c r="E282" s="202"/>
      <c r="F282" s="203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4.25" customHeight="1">
      <c r="A283" s="53"/>
      <c r="B283" s="200"/>
      <c r="C283" s="129"/>
      <c r="D283" s="53"/>
      <c r="E283" s="202"/>
      <c r="F283" s="203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4.25" customHeight="1">
      <c r="A284" s="53"/>
      <c r="B284" s="200"/>
      <c r="C284" s="129"/>
      <c r="D284" s="53"/>
      <c r="E284" s="202"/>
      <c r="F284" s="203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4.25" customHeight="1">
      <c r="A285" s="53"/>
      <c r="B285" s="200"/>
      <c r="C285" s="129"/>
      <c r="D285" s="53"/>
      <c r="E285" s="202"/>
      <c r="F285" s="203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4.25" customHeight="1">
      <c r="A286" s="53"/>
      <c r="B286" s="200"/>
      <c r="C286" s="129"/>
      <c r="D286" s="53"/>
      <c r="E286" s="202"/>
      <c r="F286" s="203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4.25" customHeight="1">
      <c r="A287" s="53"/>
      <c r="B287" s="200"/>
      <c r="C287" s="129"/>
      <c r="D287" s="53"/>
      <c r="E287" s="202"/>
      <c r="F287" s="203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4.25" customHeight="1">
      <c r="A288" s="53"/>
      <c r="B288" s="200"/>
      <c r="C288" s="129"/>
      <c r="D288" s="53"/>
      <c r="E288" s="202"/>
      <c r="F288" s="203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4.25" customHeight="1">
      <c r="A289" s="53"/>
      <c r="B289" s="200"/>
      <c r="C289" s="129"/>
      <c r="D289" s="53"/>
      <c r="E289" s="202"/>
      <c r="F289" s="203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4.25" customHeight="1">
      <c r="A290" s="53"/>
      <c r="B290" s="200"/>
      <c r="C290" s="129"/>
      <c r="D290" s="53"/>
      <c r="E290" s="202"/>
      <c r="F290" s="203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4.25" customHeight="1">
      <c r="A291" s="53"/>
      <c r="B291" s="200"/>
      <c r="C291" s="129"/>
      <c r="D291" s="53"/>
      <c r="E291" s="202"/>
      <c r="F291" s="203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4.25" customHeight="1">
      <c r="A292" s="53"/>
      <c r="B292" s="200"/>
      <c r="C292" s="129"/>
      <c r="D292" s="53"/>
      <c r="E292" s="202"/>
      <c r="F292" s="203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4.25" customHeight="1">
      <c r="A293" s="53"/>
      <c r="B293" s="200"/>
      <c r="C293" s="129"/>
      <c r="D293" s="53"/>
      <c r="E293" s="202"/>
      <c r="F293" s="203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4.25" customHeight="1">
      <c r="A294" s="53"/>
      <c r="B294" s="200"/>
      <c r="C294" s="129"/>
      <c r="D294" s="53"/>
      <c r="E294" s="202"/>
      <c r="F294" s="203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4.25" customHeight="1">
      <c r="A295" s="53"/>
      <c r="B295" s="200"/>
      <c r="C295" s="129"/>
      <c r="D295" s="53"/>
      <c r="E295" s="202"/>
      <c r="F295" s="203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4.25" customHeight="1">
      <c r="A296" s="53"/>
      <c r="B296" s="200"/>
      <c r="C296" s="129"/>
      <c r="D296" s="53"/>
      <c r="E296" s="202"/>
      <c r="F296" s="203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4.25" customHeight="1">
      <c r="A297" s="53"/>
      <c r="B297" s="200"/>
      <c r="C297" s="129"/>
      <c r="D297" s="53"/>
      <c r="E297" s="202"/>
      <c r="F297" s="203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4.25" customHeight="1">
      <c r="A298" s="53"/>
      <c r="B298" s="200"/>
      <c r="C298" s="129"/>
      <c r="D298" s="53"/>
      <c r="E298" s="202"/>
      <c r="F298" s="203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4.25" customHeight="1">
      <c r="A299" s="53"/>
      <c r="B299" s="200"/>
      <c r="C299" s="129"/>
      <c r="D299" s="53"/>
      <c r="E299" s="202"/>
      <c r="F299" s="203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4.25" customHeight="1">
      <c r="A300" s="53"/>
      <c r="B300" s="200"/>
      <c r="C300" s="129"/>
      <c r="D300" s="53"/>
      <c r="E300" s="202"/>
      <c r="F300" s="203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4.25" customHeight="1">
      <c r="A301" s="53"/>
      <c r="B301" s="200"/>
      <c r="C301" s="129"/>
      <c r="D301" s="53"/>
      <c r="E301" s="202"/>
      <c r="F301" s="203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4.25" customHeight="1">
      <c r="A302" s="53"/>
      <c r="B302" s="200"/>
      <c r="C302" s="129"/>
      <c r="D302" s="53"/>
      <c r="E302" s="202"/>
      <c r="F302" s="203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4.25" customHeight="1">
      <c r="A303" s="53"/>
      <c r="B303" s="200"/>
      <c r="C303" s="129"/>
      <c r="D303" s="53"/>
      <c r="E303" s="202"/>
      <c r="F303" s="203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4.25" customHeight="1">
      <c r="A304" s="53"/>
      <c r="B304" s="200"/>
      <c r="C304" s="129"/>
      <c r="D304" s="53"/>
      <c r="E304" s="202"/>
      <c r="F304" s="203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4.25" customHeight="1">
      <c r="A305" s="53"/>
      <c r="B305" s="200"/>
      <c r="C305" s="129"/>
      <c r="D305" s="53"/>
      <c r="E305" s="202"/>
      <c r="F305" s="203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4.25" customHeight="1">
      <c r="A306" s="53"/>
      <c r="B306" s="200"/>
      <c r="C306" s="129"/>
      <c r="D306" s="53"/>
      <c r="E306" s="202"/>
      <c r="F306" s="203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4.25" customHeight="1">
      <c r="A307" s="53"/>
      <c r="B307" s="200"/>
      <c r="C307" s="129"/>
      <c r="D307" s="53"/>
      <c r="E307" s="202"/>
      <c r="F307" s="203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4.25" customHeight="1">
      <c r="A308" s="53"/>
      <c r="B308" s="200"/>
      <c r="C308" s="129"/>
      <c r="D308" s="53"/>
      <c r="E308" s="202"/>
      <c r="F308" s="203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4.25" customHeight="1">
      <c r="A309" s="53"/>
      <c r="B309" s="200"/>
      <c r="C309" s="129"/>
      <c r="D309" s="53"/>
      <c r="E309" s="202"/>
      <c r="F309" s="203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4.25" customHeight="1">
      <c r="A310" s="53"/>
      <c r="B310" s="200"/>
      <c r="C310" s="129"/>
      <c r="D310" s="53"/>
      <c r="E310" s="202"/>
      <c r="F310" s="203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4.25" customHeight="1">
      <c r="A311" s="53"/>
      <c r="B311" s="200"/>
      <c r="C311" s="129"/>
      <c r="D311" s="53"/>
      <c r="E311" s="202"/>
      <c r="F311" s="203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4.25" customHeight="1">
      <c r="A312" s="53"/>
      <c r="B312" s="200"/>
      <c r="C312" s="129"/>
      <c r="D312" s="53"/>
      <c r="E312" s="202"/>
      <c r="F312" s="203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4.25" customHeight="1">
      <c r="A313" s="53"/>
      <c r="B313" s="200"/>
      <c r="C313" s="129"/>
      <c r="D313" s="53"/>
      <c r="E313" s="202"/>
      <c r="F313" s="203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4.25" customHeight="1">
      <c r="A314" s="53"/>
      <c r="B314" s="200"/>
      <c r="C314" s="129"/>
      <c r="D314" s="53"/>
      <c r="E314" s="202"/>
      <c r="F314" s="203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4.25" customHeight="1">
      <c r="A315" s="53"/>
      <c r="B315" s="200"/>
      <c r="C315" s="129"/>
      <c r="D315" s="53"/>
      <c r="E315" s="202"/>
      <c r="F315" s="203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4.25" customHeight="1">
      <c r="A316" s="53"/>
      <c r="B316" s="200"/>
      <c r="C316" s="129"/>
      <c r="D316" s="53"/>
      <c r="E316" s="202"/>
      <c r="F316" s="203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4.25" customHeight="1">
      <c r="A317" s="53"/>
      <c r="B317" s="200"/>
      <c r="C317" s="129"/>
      <c r="D317" s="53"/>
      <c r="E317" s="202"/>
      <c r="F317" s="203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4.25" customHeight="1">
      <c r="A318" s="53"/>
      <c r="B318" s="200"/>
      <c r="C318" s="129"/>
      <c r="D318" s="53"/>
      <c r="E318" s="202"/>
      <c r="F318" s="203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4.25" customHeight="1">
      <c r="A319" s="53"/>
      <c r="B319" s="200"/>
      <c r="C319" s="129"/>
      <c r="D319" s="53"/>
      <c r="E319" s="202"/>
      <c r="F319" s="203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4.25" customHeight="1">
      <c r="A320" s="53"/>
      <c r="B320" s="200"/>
      <c r="C320" s="129"/>
      <c r="D320" s="53"/>
      <c r="E320" s="202"/>
      <c r="F320" s="203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4.25" customHeight="1">
      <c r="A321" s="53"/>
      <c r="B321" s="200"/>
      <c r="C321" s="129"/>
      <c r="D321" s="53"/>
      <c r="E321" s="202"/>
      <c r="F321" s="203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4.25" customHeight="1">
      <c r="A322" s="53"/>
      <c r="B322" s="200"/>
      <c r="C322" s="129"/>
      <c r="D322" s="53"/>
      <c r="E322" s="202"/>
      <c r="F322" s="203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4.25" customHeight="1">
      <c r="A323" s="53"/>
      <c r="B323" s="200"/>
      <c r="C323" s="129"/>
      <c r="D323" s="53"/>
      <c r="E323" s="202"/>
      <c r="F323" s="203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4.25" customHeight="1">
      <c r="A324" s="53"/>
      <c r="B324" s="200"/>
      <c r="C324" s="129"/>
      <c r="D324" s="53"/>
      <c r="E324" s="202"/>
      <c r="F324" s="203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4.25" customHeight="1">
      <c r="A325" s="53"/>
      <c r="B325" s="200"/>
      <c r="C325" s="129"/>
      <c r="D325" s="53"/>
      <c r="E325" s="202"/>
      <c r="F325" s="203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4.25" customHeight="1">
      <c r="A326" s="53"/>
      <c r="B326" s="200"/>
      <c r="C326" s="129"/>
      <c r="D326" s="53"/>
      <c r="E326" s="202"/>
      <c r="F326" s="203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4.25" customHeight="1">
      <c r="A327" s="53"/>
      <c r="B327" s="200"/>
      <c r="C327" s="129"/>
      <c r="D327" s="53"/>
      <c r="E327" s="202"/>
      <c r="F327" s="203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4.25" customHeight="1">
      <c r="A328" s="53"/>
      <c r="B328" s="200"/>
      <c r="C328" s="129"/>
      <c r="D328" s="53"/>
      <c r="E328" s="202"/>
      <c r="F328" s="203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4.25" customHeight="1">
      <c r="A329" s="53"/>
      <c r="B329" s="200"/>
      <c r="C329" s="129"/>
      <c r="D329" s="53"/>
      <c r="E329" s="202"/>
      <c r="F329" s="203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4.25" customHeight="1">
      <c r="A330" s="53"/>
      <c r="B330" s="200"/>
      <c r="C330" s="129"/>
      <c r="D330" s="53"/>
      <c r="E330" s="202"/>
      <c r="F330" s="203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4.25" customHeight="1">
      <c r="A331" s="53"/>
      <c r="B331" s="200"/>
      <c r="C331" s="129"/>
      <c r="D331" s="53"/>
      <c r="E331" s="202"/>
      <c r="F331" s="203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4.25" customHeight="1">
      <c r="A332" s="53"/>
      <c r="B332" s="200"/>
      <c r="C332" s="129"/>
      <c r="D332" s="53"/>
      <c r="E332" s="202"/>
      <c r="F332" s="203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4.25" customHeight="1">
      <c r="A333" s="53"/>
      <c r="B333" s="200"/>
      <c r="C333" s="129"/>
      <c r="D333" s="53"/>
      <c r="E333" s="202"/>
      <c r="F333" s="203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4.25" customHeight="1">
      <c r="A334" s="53"/>
      <c r="B334" s="200"/>
      <c r="C334" s="129"/>
      <c r="D334" s="53"/>
      <c r="E334" s="202"/>
      <c r="F334" s="203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4.25" customHeight="1">
      <c r="A335" s="53"/>
      <c r="B335" s="200"/>
      <c r="C335" s="129"/>
      <c r="D335" s="53"/>
      <c r="E335" s="202"/>
      <c r="F335" s="203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4.25" customHeight="1">
      <c r="A336" s="53"/>
      <c r="B336" s="200"/>
      <c r="C336" s="129"/>
      <c r="D336" s="53"/>
      <c r="E336" s="202"/>
      <c r="F336" s="203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4.25" customHeight="1">
      <c r="A337" s="53"/>
      <c r="B337" s="200"/>
      <c r="C337" s="129"/>
      <c r="D337" s="53"/>
      <c r="E337" s="202"/>
      <c r="F337" s="203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4.25" customHeight="1">
      <c r="A338" s="53"/>
      <c r="B338" s="200"/>
      <c r="C338" s="129"/>
      <c r="D338" s="53"/>
      <c r="E338" s="202"/>
      <c r="F338" s="203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4.25" customHeight="1">
      <c r="A339" s="53"/>
      <c r="B339" s="200"/>
      <c r="C339" s="129"/>
      <c r="D339" s="53"/>
      <c r="E339" s="202"/>
      <c r="F339" s="203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4.25" customHeight="1">
      <c r="A340" s="53"/>
      <c r="B340" s="200"/>
      <c r="C340" s="129"/>
      <c r="D340" s="53"/>
      <c r="E340" s="202"/>
      <c r="F340" s="203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4.25" customHeight="1">
      <c r="A341" s="53"/>
      <c r="B341" s="200"/>
      <c r="C341" s="129"/>
      <c r="D341" s="53"/>
      <c r="E341" s="202"/>
      <c r="F341" s="203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4.25" customHeight="1">
      <c r="A342" s="53"/>
      <c r="B342" s="200"/>
      <c r="C342" s="129"/>
      <c r="D342" s="53"/>
      <c r="E342" s="202"/>
      <c r="F342" s="203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4.25" customHeight="1">
      <c r="A343" s="53"/>
      <c r="B343" s="200"/>
      <c r="C343" s="129"/>
      <c r="D343" s="53"/>
      <c r="E343" s="202"/>
      <c r="F343" s="203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4.25" customHeight="1">
      <c r="A344" s="53"/>
      <c r="B344" s="200"/>
      <c r="C344" s="129"/>
      <c r="D344" s="53"/>
      <c r="E344" s="202"/>
      <c r="F344" s="203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4.25" customHeight="1">
      <c r="A345" s="53"/>
      <c r="B345" s="200"/>
      <c r="C345" s="129"/>
      <c r="D345" s="53"/>
      <c r="E345" s="202"/>
      <c r="F345" s="203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4.25" customHeight="1">
      <c r="A346" s="53"/>
      <c r="B346" s="200"/>
      <c r="C346" s="129"/>
      <c r="D346" s="53"/>
      <c r="E346" s="202"/>
      <c r="F346" s="203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4.25" customHeight="1">
      <c r="A347" s="53"/>
      <c r="B347" s="200"/>
      <c r="C347" s="129"/>
      <c r="D347" s="53"/>
      <c r="E347" s="202"/>
      <c r="F347" s="203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4.25" customHeight="1">
      <c r="A348" s="53"/>
      <c r="B348" s="200"/>
      <c r="C348" s="129"/>
      <c r="D348" s="53"/>
      <c r="E348" s="202"/>
      <c r="F348" s="203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4.25" customHeight="1">
      <c r="A349" s="53"/>
      <c r="B349" s="200"/>
      <c r="C349" s="129"/>
      <c r="D349" s="53"/>
      <c r="E349" s="202"/>
      <c r="F349" s="203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4.25" customHeight="1">
      <c r="A350" s="53"/>
      <c r="B350" s="200"/>
      <c r="C350" s="129"/>
      <c r="D350" s="53"/>
      <c r="E350" s="202"/>
      <c r="F350" s="203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4.25" customHeight="1">
      <c r="A351" s="53"/>
      <c r="B351" s="200"/>
      <c r="C351" s="129"/>
      <c r="D351" s="53"/>
      <c r="E351" s="202"/>
      <c r="F351" s="203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4.25" customHeight="1">
      <c r="A352" s="53"/>
      <c r="B352" s="200"/>
      <c r="C352" s="129"/>
      <c r="D352" s="53"/>
      <c r="E352" s="202"/>
      <c r="F352" s="203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4.25" customHeight="1">
      <c r="A353" s="53"/>
      <c r="B353" s="200"/>
      <c r="C353" s="129"/>
      <c r="D353" s="53"/>
      <c r="E353" s="202"/>
      <c r="F353" s="203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4.25" customHeight="1">
      <c r="A354" s="53"/>
      <c r="B354" s="200"/>
      <c r="C354" s="129"/>
      <c r="D354" s="53"/>
      <c r="E354" s="202"/>
      <c r="F354" s="203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4.25" customHeight="1">
      <c r="A355" s="53"/>
      <c r="B355" s="200"/>
      <c r="C355" s="129"/>
      <c r="D355" s="53"/>
      <c r="E355" s="202"/>
      <c r="F355" s="203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4.25" customHeight="1">
      <c r="A356" s="53"/>
      <c r="B356" s="200"/>
      <c r="C356" s="129"/>
      <c r="D356" s="53"/>
      <c r="E356" s="202"/>
      <c r="F356" s="203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4.25" customHeight="1">
      <c r="A357" s="53"/>
      <c r="B357" s="200"/>
      <c r="C357" s="129"/>
      <c r="D357" s="53"/>
      <c r="E357" s="202"/>
      <c r="F357" s="203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4.25" customHeight="1">
      <c r="A358" s="53"/>
      <c r="B358" s="200"/>
      <c r="C358" s="129"/>
      <c r="D358" s="53"/>
      <c r="E358" s="202"/>
      <c r="F358" s="203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4.25" customHeight="1">
      <c r="A359" s="53"/>
      <c r="B359" s="200"/>
      <c r="C359" s="129"/>
      <c r="D359" s="53"/>
      <c r="E359" s="202"/>
      <c r="F359" s="203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4.25" customHeight="1">
      <c r="A360" s="53"/>
      <c r="B360" s="200"/>
      <c r="C360" s="129"/>
      <c r="D360" s="53"/>
      <c r="E360" s="202"/>
      <c r="F360" s="203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4.25" customHeight="1">
      <c r="A361" s="53"/>
      <c r="B361" s="200"/>
      <c r="C361" s="129"/>
      <c r="D361" s="53"/>
      <c r="E361" s="202"/>
      <c r="F361" s="203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4.25" customHeight="1">
      <c r="A362" s="53"/>
      <c r="B362" s="200"/>
      <c r="C362" s="129"/>
      <c r="D362" s="53"/>
      <c r="E362" s="202"/>
      <c r="F362" s="203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4.25" customHeight="1">
      <c r="A363" s="53"/>
      <c r="B363" s="200"/>
      <c r="C363" s="129"/>
      <c r="D363" s="53"/>
      <c r="E363" s="202"/>
      <c r="F363" s="203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4.25" customHeight="1">
      <c r="A364" s="53"/>
      <c r="B364" s="200"/>
      <c r="C364" s="129"/>
      <c r="D364" s="53"/>
      <c r="E364" s="202"/>
      <c r="F364" s="203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4.25" customHeight="1">
      <c r="A365" s="53"/>
      <c r="B365" s="200"/>
      <c r="C365" s="129"/>
      <c r="D365" s="53"/>
      <c r="E365" s="202"/>
      <c r="F365" s="203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4.25" customHeight="1">
      <c r="A366" s="53"/>
      <c r="B366" s="200"/>
      <c r="C366" s="129"/>
      <c r="D366" s="53"/>
      <c r="E366" s="202"/>
      <c r="F366" s="203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4.25" customHeight="1">
      <c r="A367" s="53"/>
      <c r="B367" s="200"/>
      <c r="C367" s="129"/>
      <c r="D367" s="53"/>
      <c r="E367" s="202"/>
      <c r="F367" s="203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4.25" customHeight="1">
      <c r="A368" s="53"/>
      <c r="B368" s="200"/>
      <c r="C368" s="129"/>
      <c r="D368" s="53"/>
      <c r="E368" s="202"/>
      <c r="F368" s="203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4.25" customHeight="1">
      <c r="A369" s="53"/>
      <c r="B369" s="200"/>
      <c r="C369" s="129"/>
      <c r="D369" s="53"/>
      <c r="E369" s="202"/>
      <c r="F369" s="203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4.25" customHeight="1">
      <c r="A370" s="53"/>
      <c r="B370" s="200"/>
      <c r="C370" s="129"/>
      <c r="D370" s="53"/>
      <c r="E370" s="202"/>
      <c r="F370" s="203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4.25" customHeight="1">
      <c r="A371" s="53"/>
      <c r="B371" s="200"/>
      <c r="C371" s="129"/>
      <c r="D371" s="53"/>
      <c r="E371" s="202"/>
      <c r="F371" s="203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4.25" customHeight="1">
      <c r="A372" s="53"/>
      <c r="B372" s="200"/>
      <c r="C372" s="129"/>
      <c r="D372" s="53"/>
      <c r="E372" s="202"/>
      <c r="F372" s="203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4.25" customHeight="1">
      <c r="A373" s="53"/>
      <c r="B373" s="200"/>
      <c r="C373" s="129"/>
      <c r="D373" s="53"/>
      <c r="E373" s="202"/>
      <c r="F373" s="203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4.25" customHeight="1">
      <c r="A374" s="53"/>
      <c r="B374" s="200"/>
      <c r="C374" s="129"/>
      <c r="D374" s="53"/>
      <c r="E374" s="202"/>
      <c r="F374" s="203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4.25" customHeight="1">
      <c r="A375" s="53"/>
      <c r="B375" s="200"/>
      <c r="C375" s="129"/>
      <c r="D375" s="53"/>
      <c r="E375" s="202"/>
      <c r="F375" s="203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4.25" customHeight="1">
      <c r="A376" s="53"/>
      <c r="B376" s="200"/>
      <c r="C376" s="129"/>
      <c r="D376" s="53"/>
      <c r="E376" s="202"/>
      <c r="F376" s="203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4.25" customHeight="1">
      <c r="A377" s="53"/>
      <c r="B377" s="200"/>
      <c r="C377" s="129"/>
      <c r="D377" s="53"/>
      <c r="E377" s="202"/>
      <c r="F377" s="203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4.25" customHeight="1">
      <c r="A378" s="53"/>
      <c r="B378" s="200"/>
      <c r="C378" s="129"/>
      <c r="D378" s="53"/>
      <c r="E378" s="202"/>
      <c r="F378" s="203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4.25" customHeight="1">
      <c r="A379" s="53"/>
      <c r="B379" s="200"/>
      <c r="C379" s="129"/>
      <c r="D379" s="53"/>
      <c r="E379" s="202"/>
      <c r="F379" s="203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4.25" customHeight="1">
      <c r="A380" s="53"/>
      <c r="B380" s="200"/>
      <c r="C380" s="129"/>
      <c r="D380" s="53"/>
      <c r="E380" s="202"/>
      <c r="F380" s="203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4.25" customHeight="1">
      <c r="A381" s="53"/>
      <c r="B381" s="200"/>
      <c r="C381" s="129"/>
      <c r="D381" s="53"/>
      <c r="E381" s="202"/>
      <c r="F381" s="203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4.25" customHeight="1">
      <c r="A382" s="53"/>
      <c r="B382" s="200"/>
      <c r="C382" s="129"/>
      <c r="D382" s="53"/>
      <c r="E382" s="202"/>
      <c r="F382" s="203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4.25" customHeight="1">
      <c r="A383" s="53"/>
      <c r="B383" s="200"/>
      <c r="C383" s="129"/>
      <c r="D383" s="53"/>
      <c r="E383" s="202"/>
      <c r="F383" s="203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4.25" customHeight="1">
      <c r="A384" s="53"/>
      <c r="B384" s="200"/>
      <c r="C384" s="129"/>
      <c r="D384" s="53"/>
      <c r="E384" s="202"/>
      <c r="F384" s="203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4.25" customHeight="1">
      <c r="A385" s="53"/>
      <c r="B385" s="200"/>
      <c r="C385" s="129"/>
      <c r="D385" s="53"/>
      <c r="E385" s="202"/>
      <c r="F385" s="203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4.25" customHeight="1">
      <c r="A386" s="53"/>
      <c r="B386" s="200"/>
      <c r="C386" s="129"/>
      <c r="D386" s="53"/>
      <c r="E386" s="202"/>
      <c r="F386" s="203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4.25" customHeight="1">
      <c r="A387" s="53"/>
      <c r="B387" s="200"/>
      <c r="C387" s="129"/>
      <c r="D387" s="53"/>
      <c r="E387" s="202"/>
      <c r="F387" s="203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4.25" customHeight="1">
      <c r="A388" s="53"/>
      <c r="B388" s="200"/>
      <c r="C388" s="129"/>
      <c r="D388" s="53"/>
      <c r="E388" s="202"/>
      <c r="F388" s="203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4.25" customHeight="1">
      <c r="A389" s="53"/>
      <c r="B389" s="200"/>
      <c r="C389" s="129"/>
      <c r="D389" s="53"/>
      <c r="E389" s="202"/>
      <c r="F389" s="203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4.25" customHeight="1">
      <c r="A390" s="53"/>
      <c r="B390" s="200"/>
      <c r="C390" s="129"/>
      <c r="D390" s="53"/>
      <c r="E390" s="202"/>
      <c r="F390" s="203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4.25" customHeight="1">
      <c r="A391" s="53"/>
      <c r="B391" s="200"/>
      <c r="C391" s="129"/>
      <c r="D391" s="53"/>
      <c r="E391" s="202"/>
      <c r="F391" s="203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4.25" customHeight="1">
      <c r="A392" s="53"/>
      <c r="B392" s="200"/>
      <c r="C392" s="129"/>
      <c r="D392" s="53"/>
      <c r="E392" s="202"/>
      <c r="F392" s="203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4.25" customHeight="1">
      <c r="A393" s="53"/>
      <c r="B393" s="200"/>
      <c r="C393" s="129"/>
      <c r="D393" s="53"/>
      <c r="E393" s="202"/>
      <c r="F393" s="203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4.25" customHeight="1">
      <c r="A394" s="53"/>
      <c r="B394" s="200"/>
      <c r="C394" s="129"/>
      <c r="D394" s="53"/>
      <c r="E394" s="202"/>
      <c r="F394" s="203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4.25" customHeight="1">
      <c r="A395" s="53"/>
      <c r="B395" s="200"/>
      <c r="C395" s="129"/>
      <c r="D395" s="53"/>
      <c r="E395" s="202"/>
      <c r="F395" s="203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4.25" customHeight="1">
      <c r="A396" s="53"/>
      <c r="B396" s="200"/>
      <c r="C396" s="129"/>
      <c r="D396" s="53"/>
      <c r="E396" s="202"/>
      <c r="F396" s="203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4.25" customHeight="1">
      <c r="A397" s="53"/>
      <c r="B397" s="200"/>
      <c r="C397" s="129"/>
      <c r="D397" s="53"/>
      <c r="E397" s="202"/>
      <c r="F397" s="203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4.25" customHeight="1">
      <c r="A398" s="53"/>
      <c r="B398" s="200"/>
      <c r="C398" s="129"/>
      <c r="D398" s="53"/>
      <c r="E398" s="202"/>
      <c r="F398" s="203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4.25" customHeight="1">
      <c r="A399" s="53"/>
      <c r="B399" s="200"/>
      <c r="C399" s="129"/>
      <c r="D399" s="53"/>
      <c r="E399" s="202"/>
      <c r="F399" s="203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4.25" customHeight="1">
      <c r="A400" s="53"/>
      <c r="B400" s="200"/>
      <c r="C400" s="129"/>
      <c r="D400" s="53"/>
      <c r="E400" s="202"/>
      <c r="F400" s="203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4.25" customHeight="1">
      <c r="A401" s="53"/>
      <c r="B401" s="200"/>
      <c r="C401" s="129"/>
      <c r="D401" s="53"/>
      <c r="E401" s="202"/>
      <c r="F401" s="203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4.25" customHeight="1">
      <c r="A402" s="53"/>
      <c r="B402" s="200"/>
      <c r="C402" s="129"/>
      <c r="D402" s="53"/>
      <c r="E402" s="202"/>
      <c r="F402" s="203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4.25" customHeight="1">
      <c r="A403" s="53"/>
      <c r="B403" s="200"/>
      <c r="C403" s="129"/>
      <c r="D403" s="53"/>
      <c r="E403" s="202"/>
      <c r="F403" s="203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4.25" customHeight="1">
      <c r="A404" s="53"/>
      <c r="B404" s="200"/>
      <c r="C404" s="129"/>
      <c r="D404" s="53"/>
      <c r="E404" s="202"/>
      <c r="F404" s="203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4.25" customHeight="1">
      <c r="A405" s="53"/>
      <c r="B405" s="200"/>
      <c r="C405" s="129"/>
      <c r="D405" s="53"/>
      <c r="E405" s="202"/>
      <c r="F405" s="203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4.25" customHeight="1">
      <c r="A406" s="53"/>
      <c r="B406" s="200"/>
      <c r="C406" s="129"/>
      <c r="D406" s="53"/>
      <c r="E406" s="202"/>
      <c r="F406" s="203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4.25" customHeight="1">
      <c r="A407" s="53"/>
      <c r="B407" s="200"/>
      <c r="C407" s="129"/>
      <c r="D407" s="53"/>
      <c r="E407" s="202"/>
      <c r="F407" s="203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4.25" customHeight="1">
      <c r="A408" s="53"/>
      <c r="B408" s="200"/>
      <c r="C408" s="129"/>
      <c r="D408" s="53"/>
      <c r="E408" s="202"/>
      <c r="F408" s="203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4.25" customHeight="1">
      <c r="A409" s="53"/>
      <c r="B409" s="200"/>
      <c r="C409" s="129"/>
      <c r="D409" s="53"/>
      <c r="E409" s="202"/>
      <c r="F409" s="203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4.25" customHeight="1">
      <c r="A410" s="53"/>
      <c r="B410" s="200"/>
      <c r="C410" s="129"/>
      <c r="D410" s="53"/>
      <c r="E410" s="202"/>
      <c r="F410" s="203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4.25" customHeight="1">
      <c r="A411" s="53"/>
      <c r="B411" s="200"/>
      <c r="C411" s="129"/>
      <c r="D411" s="53"/>
      <c r="E411" s="202"/>
      <c r="F411" s="203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4.25" customHeight="1">
      <c r="A412" s="53"/>
      <c r="B412" s="200"/>
      <c r="C412" s="129"/>
      <c r="D412" s="53"/>
      <c r="E412" s="202"/>
      <c r="F412" s="203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4.25" customHeight="1">
      <c r="A413" s="53"/>
      <c r="B413" s="200"/>
      <c r="C413" s="129"/>
      <c r="D413" s="53"/>
      <c r="E413" s="202"/>
      <c r="F413" s="203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4.25" customHeight="1">
      <c r="A414" s="53"/>
      <c r="B414" s="200"/>
      <c r="C414" s="129"/>
      <c r="D414" s="53"/>
      <c r="E414" s="202"/>
      <c r="F414" s="203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4.25" customHeight="1">
      <c r="A415" s="53"/>
      <c r="B415" s="200"/>
      <c r="C415" s="129"/>
      <c r="D415" s="53"/>
      <c r="E415" s="202"/>
      <c r="F415" s="203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4.25" customHeight="1">
      <c r="A416" s="53"/>
      <c r="B416" s="200"/>
      <c r="C416" s="129"/>
      <c r="D416" s="53"/>
      <c r="E416" s="202"/>
      <c r="F416" s="203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4.25" customHeight="1">
      <c r="A417" s="53"/>
      <c r="B417" s="200"/>
      <c r="C417" s="129"/>
      <c r="D417" s="53"/>
      <c r="E417" s="202"/>
      <c r="F417" s="203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4.25" customHeight="1">
      <c r="A418" s="53"/>
      <c r="B418" s="200"/>
      <c r="C418" s="129"/>
      <c r="D418" s="53"/>
      <c r="E418" s="202"/>
      <c r="F418" s="203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4.25" customHeight="1">
      <c r="A419" s="53"/>
      <c r="B419" s="200"/>
      <c r="C419" s="129"/>
      <c r="D419" s="53"/>
      <c r="E419" s="202"/>
      <c r="F419" s="203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4.25" customHeight="1">
      <c r="A420" s="53"/>
      <c r="B420" s="200"/>
      <c r="C420" s="129"/>
      <c r="D420" s="53"/>
      <c r="E420" s="202"/>
      <c r="F420" s="203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4.25" customHeight="1">
      <c r="A421" s="53"/>
      <c r="B421" s="200"/>
      <c r="C421" s="129"/>
      <c r="D421" s="53"/>
      <c r="E421" s="202"/>
      <c r="F421" s="203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4.25" customHeight="1">
      <c r="A422" s="53"/>
      <c r="B422" s="200"/>
      <c r="C422" s="129"/>
      <c r="D422" s="53"/>
      <c r="E422" s="202"/>
      <c r="F422" s="203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4.25" customHeight="1">
      <c r="A423" s="53"/>
      <c r="B423" s="200"/>
      <c r="C423" s="129"/>
      <c r="D423" s="53"/>
      <c r="E423" s="202"/>
      <c r="F423" s="203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4.25" customHeight="1">
      <c r="A424" s="53"/>
      <c r="B424" s="200"/>
      <c r="C424" s="129"/>
      <c r="D424" s="53"/>
      <c r="E424" s="202"/>
      <c r="F424" s="203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4.25" customHeight="1">
      <c r="A425" s="53"/>
      <c r="B425" s="200"/>
      <c r="C425" s="129"/>
      <c r="D425" s="53"/>
      <c r="E425" s="202"/>
      <c r="F425" s="203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4.25" customHeight="1">
      <c r="A426" s="53"/>
      <c r="B426" s="200"/>
      <c r="C426" s="129"/>
      <c r="D426" s="53"/>
      <c r="E426" s="202"/>
      <c r="F426" s="203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4.25" customHeight="1">
      <c r="A427" s="53"/>
      <c r="B427" s="200"/>
      <c r="C427" s="129"/>
      <c r="D427" s="53"/>
      <c r="E427" s="202"/>
      <c r="F427" s="203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4.25" customHeight="1">
      <c r="A428" s="53"/>
      <c r="B428" s="200"/>
      <c r="C428" s="129"/>
      <c r="D428" s="53"/>
      <c r="E428" s="202"/>
      <c r="F428" s="203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4.25" customHeight="1">
      <c r="A429" s="53"/>
      <c r="B429" s="200"/>
      <c r="C429" s="129"/>
      <c r="D429" s="53"/>
      <c r="E429" s="202"/>
      <c r="F429" s="203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4.25" customHeight="1">
      <c r="A430" s="53"/>
      <c r="B430" s="200"/>
      <c r="C430" s="129"/>
      <c r="D430" s="53"/>
      <c r="E430" s="202"/>
      <c r="F430" s="203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4.25" customHeight="1">
      <c r="A431" s="53"/>
      <c r="B431" s="200"/>
      <c r="C431" s="129"/>
      <c r="D431" s="53"/>
      <c r="E431" s="202"/>
      <c r="F431" s="203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4.25" customHeight="1">
      <c r="A432" s="53"/>
      <c r="B432" s="200"/>
      <c r="C432" s="129"/>
      <c r="D432" s="53"/>
      <c r="E432" s="202"/>
      <c r="F432" s="203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4.25" customHeight="1">
      <c r="A433" s="53"/>
      <c r="B433" s="200"/>
      <c r="C433" s="129"/>
      <c r="D433" s="53"/>
      <c r="E433" s="202"/>
      <c r="F433" s="203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4.25" customHeight="1">
      <c r="A434" s="53"/>
      <c r="B434" s="200"/>
      <c r="C434" s="129"/>
      <c r="D434" s="53"/>
      <c r="E434" s="202"/>
      <c r="F434" s="203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4.25" customHeight="1">
      <c r="A435" s="53"/>
      <c r="B435" s="200"/>
      <c r="C435" s="129"/>
      <c r="D435" s="53"/>
      <c r="E435" s="202"/>
      <c r="F435" s="203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4.25" customHeight="1">
      <c r="A436" s="53"/>
      <c r="B436" s="200"/>
      <c r="C436" s="129"/>
      <c r="D436" s="53"/>
      <c r="E436" s="202"/>
      <c r="F436" s="203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4.25" customHeight="1">
      <c r="A437" s="53"/>
      <c r="B437" s="200"/>
      <c r="C437" s="129"/>
      <c r="D437" s="53"/>
      <c r="E437" s="202"/>
      <c r="F437" s="203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4.25" customHeight="1">
      <c r="A438" s="53"/>
      <c r="B438" s="200"/>
      <c r="C438" s="129"/>
      <c r="D438" s="53"/>
      <c r="E438" s="202"/>
      <c r="F438" s="203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4.25" customHeight="1">
      <c r="A439" s="53"/>
      <c r="B439" s="200"/>
      <c r="C439" s="129"/>
      <c r="D439" s="53"/>
      <c r="E439" s="202"/>
      <c r="F439" s="203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4.25" customHeight="1">
      <c r="A440" s="53"/>
      <c r="B440" s="200"/>
      <c r="C440" s="129"/>
      <c r="D440" s="53"/>
      <c r="E440" s="202"/>
      <c r="F440" s="203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4.25" customHeight="1">
      <c r="A441" s="53"/>
      <c r="B441" s="200"/>
      <c r="C441" s="129"/>
      <c r="D441" s="53"/>
      <c r="E441" s="202"/>
      <c r="F441" s="203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4.25" customHeight="1">
      <c r="A442" s="53"/>
      <c r="B442" s="200"/>
      <c r="C442" s="129"/>
      <c r="D442" s="53"/>
      <c r="E442" s="202"/>
      <c r="F442" s="203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4.25" customHeight="1">
      <c r="A443" s="53"/>
      <c r="B443" s="200"/>
      <c r="C443" s="129"/>
      <c r="D443" s="53"/>
      <c r="E443" s="202"/>
      <c r="F443" s="203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4.25" customHeight="1">
      <c r="A444" s="53"/>
      <c r="B444" s="200"/>
      <c r="C444" s="129"/>
      <c r="D444" s="53"/>
      <c r="E444" s="202"/>
      <c r="F444" s="203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4.25" customHeight="1">
      <c r="A445" s="53"/>
      <c r="B445" s="200"/>
      <c r="C445" s="129"/>
      <c r="D445" s="53"/>
      <c r="E445" s="202"/>
      <c r="F445" s="203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4.25" customHeight="1">
      <c r="A446" s="53"/>
      <c r="B446" s="200"/>
      <c r="C446" s="129"/>
      <c r="D446" s="53"/>
      <c r="E446" s="202"/>
      <c r="F446" s="203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4.25" customHeight="1">
      <c r="A447" s="53"/>
      <c r="B447" s="200"/>
      <c r="C447" s="129"/>
      <c r="D447" s="53"/>
      <c r="E447" s="202"/>
      <c r="F447" s="203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4.25" customHeight="1">
      <c r="A448" s="53"/>
      <c r="B448" s="200"/>
      <c r="C448" s="129"/>
      <c r="D448" s="53"/>
      <c r="E448" s="202"/>
      <c r="F448" s="203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4.25" customHeight="1">
      <c r="A449" s="53"/>
      <c r="B449" s="200"/>
      <c r="C449" s="129"/>
      <c r="D449" s="53"/>
      <c r="E449" s="202"/>
      <c r="F449" s="203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4.25" customHeight="1">
      <c r="A450" s="53"/>
      <c r="B450" s="200"/>
      <c r="C450" s="129"/>
      <c r="D450" s="53"/>
      <c r="E450" s="202"/>
      <c r="F450" s="203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4.25" customHeight="1">
      <c r="A451" s="53"/>
      <c r="B451" s="200"/>
      <c r="C451" s="129"/>
      <c r="D451" s="53"/>
      <c r="E451" s="202"/>
      <c r="F451" s="203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4.25" customHeight="1">
      <c r="A452" s="53"/>
      <c r="B452" s="200"/>
      <c r="C452" s="129"/>
      <c r="D452" s="53"/>
      <c r="E452" s="202"/>
      <c r="F452" s="203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4.25" customHeight="1">
      <c r="A453" s="53"/>
      <c r="B453" s="200"/>
      <c r="C453" s="129"/>
      <c r="D453" s="53"/>
      <c r="E453" s="202"/>
      <c r="F453" s="203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4.25" customHeight="1">
      <c r="A454" s="53"/>
      <c r="B454" s="200"/>
      <c r="C454" s="129"/>
      <c r="D454" s="53"/>
      <c r="E454" s="202"/>
      <c r="F454" s="203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4.25" customHeight="1">
      <c r="A455" s="53"/>
      <c r="B455" s="200"/>
      <c r="C455" s="129"/>
      <c r="D455" s="53"/>
      <c r="E455" s="202"/>
      <c r="F455" s="203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4.25" customHeight="1">
      <c r="A456" s="53"/>
      <c r="B456" s="200"/>
      <c r="C456" s="129"/>
      <c r="D456" s="53"/>
      <c r="E456" s="202"/>
      <c r="F456" s="203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4.25" customHeight="1">
      <c r="A457" s="53"/>
      <c r="B457" s="200"/>
      <c r="C457" s="129"/>
      <c r="D457" s="53"/>
      <c r="E457" s="202"/>
      <c r="F457" s="203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4.25" customHeight="1">
      <c r="A458" s="53"/>
      <c r="B458" s="200"/>
      <c r="C458" s="129"/>
      <c r="D458" s="53"/>
      <c r="E458" s="202"/>
      <c r="F458" s="203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4.25" customHeight="1">
      <c r="A459" s="53"/>
      <c r="B459" s="200"/>
      <c r="C459" s="129"/>
      <c r="D459" s="53"/>
      <c r="E459" s="202"/>
      <c r="F459" s="203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4.25" customHeight="1">
      <c r="A460" s="53"/>
      <c r="B460" s="200"/>
      <c r="C460" s="129"/>
      <c r="D460" s="53"/>
      <c r="E460" s="202"/>
      <c r="F460" s="203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4.25" customHeight="1">
      <c r="A461" s="53"/>
      <c r="B461" s="200"/>
      <c r="C461" s="129"/>
      <c r="D461" s="53"/>
      <c r="E461" s="202"/>
      <c r="F461" s="203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4.25" customHeight="1">
      <c r="A462" s="53"/>
      <c r="B462" s="200"/>
      <c r="C462" s="129"/>
      <c r="D462" s="53"/>
      <c r="E462" s="202"/>
      <c r="F462" s="203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4.25" customHeight="1">
      <c r="A463" s="53"/>
      <c r="B463" s="200"/>
      <c r="C463" s="129"/>
      <c r="D463" s="53"/>
      <c r="E463" s="202"/>
      <c r="F463" s="203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4.25" customHeight="1">
      <c r="A464" s="53"/>
      <c r="B464" s="200"/>
      <c r="C464" s="129"/>
      <c r="D464" s="53"/>
      <c r="E464" s="202"/>
      <c r="F464" s="203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4.25" customHeight="1">
      <c r="A465" s="53"/>
      <c r="B465" s="200"/>
      <c r="C465" s="129"/>
      <c r="D465" s="53"/>
      <c r="E465" s="202"/>
      <c r="F465" s="203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4.25" customHeight="1">
      <c r="A466" s="53"/>
      <c r="B466" s="200"/>
      <c r="C466" s="129"/>
      <c r="D466" s="53"/>
      <c r="E466" s="202"/>
      <c r="F466" s="203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4.25" customHeight="1">
      <c r="A467" s="53"/>
      <c r="B467" s="200"/>
      <c r="C467" s="129"/>
      <c r="D467" s="53"/>
      <c r="E467" s="202"/>
      <c r="F467" s="203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4.25" customHeight="1">
      <c r="A468" s="53"/>
      <c r="B468" s="200"/>
      <c r="C468" s="129"/>
      <c r="D468" s="53"/>
      <c r="E468" s="202"/>
      <c r="F468" s="203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4.25" customHeight="1">
      <c r="A469" s="53"/>
      <c r="B469" s="200"/>
      <c r="C469" s="129"/>
      <c r="D469" s="53"/>
      <c r="E469" s="202"/>
      <c r="F469" s="203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4.25" customHeight="1">
      <c r="A470" s="53"/>
      <c r="B470" s="200"/>
      <c r="C470" s="129"/>
      <c r="D470" s="53"/>
      <c r="E470" s="202"/>
      <c r="F470" s="203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4.25" customHeight="1">
      <c r="A471" s="53"/>
      <c r="B471" s="200"/>
      <c r="C471" s="129"/>
      <c r="D471" s="53"/>
      <c r="E471" s="202"/>
      <c r="F471" s="203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4.25" customHeight="1">
      <c r="A472" s="53"/>
      <c r="B472" s="200"/>
      <c r="C472" s="129"/>
      <c r="D472" s="53"/>
      <c r="E472" s="202"/>
      <c r="F472" s="203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4.25" customHeight="1">
      <c r="A473" s="53"/>
      <c r="B473" s="200"/>
      <c r="C473" s="129"/>
      <c r="D473" s="53"/>
      <c r="E473" s="202"/>
      <c r="F473" s="203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4.25" customHeight="1">
      <c r="A474" s="53"/>
      <c r="B474" s="200"/>
      <c r="C474" s="129"/>
      <c r="D474" s="53"/>
      <c r="E474" s="202"/>
      <c r="F474" s="203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4.25" customHeight="1">
      <c r="A475" s="53"/>
      <c r="B475" s="200"/>
      <c r="C475" s="129"/>
      <c r="D475" s="53"/>
      <c r="E475" s="202"/>
      <c r="F475" s="203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4.25" customHeight="1">
      <c r="A476" s="53"/>
      <c r="B476" s="200"/>
      <c r="C476" s="129"/>
      <c r="D476" s="53"/>
      <c r="E476" s="202"/>
      <c r="F476" s="203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4.25" customHeight="1">
      <c r="A477" s="53"/>
      <c r="B477" s="200"/>
      <c r="C477" s="129"/>
      <c r="D477" s="53"/>
      <c r="E477" s="202"/>
      <c r="F477" s="203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4.25" customHeight="1">
      <c r="A478" s="53"/>
      <c r="B478" s="200"/>
      <c r="C478" s="129"/>
      <c r="D478" s="53"/>
      <c r="E478" s="202"/>
      <c r="F478" s="203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4.25" customHeight="1">
      <c r="A479" s="53"/>
      <c r="B479" s="200"/>
      <c r="C479" s="129"/>
      <c r="D479" s="53"/>
      <c r="E479" s="202"/>
      <c r="F479" s="203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4.25" customHeight="1">
      <c r="A480" s="53"/>
      <c r="B480" s="200"/>
      <c r="C480" s="129"/>
      <c r="D480" s="53"/>
      <c r="E480" s="202"/>
      <c r="F480" s="203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4.25" customHeight="1">
      <c r="A481" s="53"/>
      <c r="B481" s="200"/>
      <c r="C481" s="129"/>
      <c r="D481" s="53"/>
      <c r="E481" s="202"/>
      <c r="F481" s="203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4.25" customHeight="1">
      <c r="A482" s="53"/>
      <c r="B482" s="200"/>
      <c r="C482" s="129"/>
      <c r="D482" s="53"/>
      <c r="E482" s="202"/>
      <c r="F482" s="203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4.25" customHeight="1">
      <c r="A483" s="53"/>
      <c r="B483" s="200"/>
      <c r="C483" s="129"/>
      <c r="D483" s="53"/>
      <c r="E483" s="202"/>
      <c r="F483" s="203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4.25" customHeight="1">
      <c r="A484" s="53"/>
      <c r="B484" s="200"/>
      <c r="C484" s="129"/>
      <c r="D484" s="53"/>
      <c r="E484" s="202"/>
      <c r="F484" s="203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4.25" customHeight="1">
      <c r="A485" s="53"/>
      <c r="B485" s="200"/>
      <c r="C485" s="129"/>
      <c r="D485" s="53"/>
      <c r="E485" s="202"/>
      <c r="F485" s="203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4.25" customHeight="1">
      <c r="A486" s="53"/>
      <c r="B486" s="200"/>
      <c r="C486" s="129"/>
      <c r="D486" s="53"/>
      <c r="E486" s="202"/>
      <c r="F486" s="203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4.25" customHeight="1">
      <c r="A487" s="53"/>
      <c r="B487" s="200"/>
      <c r="C487" s="129"/>
      <c r="D487" s="53"/>
      <c r="E487" s="202"/>
      <c r="F487" s="203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4.25" customHeight="1">
      <c r="A488" s="53"/>
      <c r="B488" s="200"/>
      <c r="C488" s="129"/>
      <c r="D488" s="53"/>
      <c r="E488" s="202"/>
      <c r="F488" s="203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4.25" customHeight="1">
      <c r="A489" s="53"/>
      <c r="B489" s="200"/>
      <c r="C489" s="129"/>
      <c r="D489" s="53"/>
      <c r="E489" s="202"/>
      <c r="F489" s="203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4.25" customHeight="1">
      <c r="A490" s="53"/>
      <c r="B490" s="200"/>
      <c r="C490" s="129"/>
      <c r="D490" s="53"/>
      <c r="E490" s="202"/>
      <c r="F490" s="203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4.25" customHeight="1">
      <c r="A491" s="53"/>
      <c r="B491" s="200"/>
      <c r="C491" s="129"/>
      <c r="D491" s="53"/>
      <c r="E491" s="202"/>
      <c r="F491" s="203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4.25" customHeight="1">
      <c r="A492" s="53"/>
      <c r="B492" s="200"/>
      <c r="C492" s="129"/>
      <c r="D492" s="53"/>
      <c r="E492" s="202"/>
      <c r="F492" s="203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4.25" customHeight="1">
      <c r="A493" s="53"/>
      <c r="B493" s="200"/>
      <c r="C493" s="129"/>
      <c r="D493" s="53"/>
      <c r="E493" s="202"/>
      <c r="F493" s="203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4.25" customHeight="1">
      <c r="A494" s="53"/>
      <c r="B494" s="200"/>
      <c r="C494" s="129"/>
      <c r="D494" s="53"/>
      <c r="E494" s="202"/>
      <c r="F494" s="203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4.25" customHeight="1">
      <c r="A495" s="53"/>
      <c r="B495" s="200"/>
      <c r="C495" s="129"/>
      <c r="D495" s="53"/>
      <c r="E495" s="202"/>
      <c r="F495" s="203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4.25" customHeight="1">
      <c r="A496" s="53"/>
      <c r="B496" s="200"/>
      <c r="C496" s="129"/>
      <c r="D496" s="53"/>
      <c r="E496" s="202"/>
      <c r="F496" s="203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4.25" customHeight="1">
      <c r="A497" s="53"/>
      <c r="B497" s="200"/>
      <c r="C497" s="129"/>
      <c r="D497" s="53"/>
      <c r="E497" s="202"/>
      <c r="F497" s="203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4.25" customHeight="1">
      <c r="A498" s="53"/>
      <c r="B498" s="200"/>
      <c r="C498" s="129"/>
      <c r="D498" s="53"/>
      <c r="E498" s="202"/>
      <c r="F498" s="203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4.25" customHeight="1">
      <c r="A499" s="53"/>
      <c r="B499" s="200"/>
      <c r="C499" s="129"/>
      <c r="D499" s="53"/>
      <c r="E499" s="202"/>
      <c r="F499" s="203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4.25" customHeight="1">
      <c r="A500" s="53"/>
      <c r="B500" s="200"/>
      <c r="C500" s="129"/>
      <c r="D500" s="53"/>
      <c r="E500" s="202"/>
      <c r="F500" s="203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4.25" customHeight="1">
      <c r="A501" s="53"/>
      <c r="B501" s="200"/>
      <c r="C501" s="129"/>
      <c r="D501" s="53"/>
      <c r="E501" s="202"/>
      <c r="F501" s="203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4.25" customHeight="1">
      <c r="A502" s="53"/>
      <c r="B502" s="200"/>
      <c r="C502" s="129"/>
      <c r="D502" s="53"/>
      <c r="E502" s="202"/>
      <c r="F502" s="203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4.25" customHeight="1">
      <c r="A503" s="53"/>
      <c r="B503" s="200"/>
      <c r="C503" s="129"/>
      <c r="D503" s="53"/>
      <c r="E503" s="202"/>
      <c r="F503" s="203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4.25" customHeight="1">
      <c r="A504" s="53"/>
      <c r="B504" s="200"/>
      <c r="C504" s="129"/>
      <c r="D504" s="53"/>
      <c r="E504" s="202"/>
      <c r="F504" s="203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4.25" customHeight="1">
      <c r="A505" s="53"/>
      <c r="B505" s="200"/>
      <c r="C505" s="129"/>
      <c r="D505" s="53"/>
      <c r="E505" s="202"/>
      <c r="F505" s="203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4.25" customHeight="1">
      <c r="A506" s="53"/>
      <c r="B506" s="200"/>
      <c r="C506" s="129"/>
      <c r="D506" s="53"/>
      <c r="E506" s="202"/>
      <c r="F506" s="203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4.25" customHeight="1">
      <c r="A507" s="53"/>
      <c r="B507" s="200"/>
      <c r="C507" s="129"/>
      <c r="D507" s="53"/>
      <c r="E507" s="202"/>
      <c r="F507" s="203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4.25" customHeight="1">
      <c r="A508" s="53"/>
      <c r="B508" s="200"/>
      <c r="C508" s="129"/>
      <c r="D508" s="53"/>
      <c r="E508" s="202"/>
      <c r="F508" s="203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4.25" customHeight="1">
      <c r="A509" s="53"/>
      <c r="B509" s="200"/>
      <c r="C509" s="129"/>
      <c r="D509" s="53"/>
      <c r="E509" s="202"/>
      <c r="F509" s="203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4.25" customHeight="1">
      <c r="A510" s="53"/>
      <c r="B510" s="200"/>
      <c r="C510" s="129"/>
      <c r="D510" s="53"/>
      <c r="E510" s="202"/>
      <c r="F510" s="203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4.25" customHeight="1">
      <c r="A511" s="53"/>
      <c r="B511" s="200"/>
      <c r="C511" s="129"/>
      <c r="D511" s="53"/>
      <c r="E511" s="202"/>
      <c r="F511" s="203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4.25" customHeight="1">
      <c r="A512" s="53"/>
      <c r="B512" s="200"/>
      <c r="C512" s="129"/>
      <c r="D512" s="53"/>
      <c r="E512" s="202"/>
      <c r="F512" s="203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4.25" customHeight="1">
      <c r="A513" s="53"/>
      <c r="B513" s="200"/>
      <c r="C513" s="129"/>
      <c r="D513" s="53"/>
      <c r="E513" s="202"/>
      <c r="F513" s="203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4.25" customHeight="1">
      <c r="A514" s="53"/>
      <c r="B514" s="200"/>
      <c r="C514" s="129"/>
      <c r="D514" s="53"/>
      <c r="E514" s="202"/>
      <c r="F514" s="203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4.25" customHeight="1">
      <c r="A515" s="53"/>
      <c r="B515" s="200"/>
      <c r="C515" s="129"/>
      <c r="D515" s="53"/>
      <c r="E515" s="202"/>
      <c r="F515" s="203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4.25" customHeight="1">
      <c r="A516" s="53"/>
      <c r="B516" s="200"/>
      <c r="C516" s="129"/>
      <c r="D516" s="53"/>
      <c r="E516" s="202"/>
      <c r="F516" s="203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4.25" customHeight="1">
      <c r="A517" s="53"/>
      <c r="B517" s="200"/>
      <c r="C517" s="129"/>
      <c r="D517" s="53"/>
      <c r="E517" s="202"/>
      <c r="F517" s="203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4.25" customHeight="1">
      <c r="A518" s="53"/>
      <c r="B518" s="200"/>
      <c r="C518" s="129"/>
      <c r="D518" s="53"/>
      <c r="E518" s="202"/>
      <c r="F518" s="203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4.25" customHeight="1">
      <c r="A519" s="53"/>
      <c r="B519" s="200"/>
      <c r="C519" s="129"/>
      <c r="D519" s="53"/>
      <c r="E519" s="202"/>
      <c r="F519" s="203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4.25" customHeight="1">
      <c r="A520" s="53"/>
      <c r="B520" s="200"/>
      <c r="C520" s="129"/>
      <c r="D520" s="53"/>
      <c r="E520" s="202"/>
      <c r="F520" s="203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4.25" customHeight="1">
      <c r="A521" s="53"/>
      <c r="B521" s="200"/>
      <c r="C521" s="129"/>
      <c r="D521" s="53"/>
      <c r="E521" s="202"/>
      <c r="F521" s="203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4.25" customHeight="1">
      <c r="A522" s="53"/>
      <c r="B522" s="200"/>
      <c r="C522" s="129"/>
      <c r="D522" s="53"/>
      <c r="E522" s="202"/>
      <c r="F522" s="203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4.25" customHeight="1">
      <c r="A523" s="53"/>
      <c r="B523" s="200"/>
      <c r="C523" s="129"/>
      <c r="D523" s="53"/>
      <c r="E523" s="202"/>
      <c r="F523" s="203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4.25" customHeight="1">
      <c r="A524" s="53"/>
      <c r="B524" s="200"/>
      <c r="C524" s="129"/>
      <c r="D524" s="53"/>
      <c r="E524" s="202"/>
      <c r="F524" s="203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4.25" customHeight="1">
      <c r="A525" s="53"/>
      <c r="B525" s="200"/>
      <c r="C525" s="129"/>
      <c r="D525" s="53"/>
      <c r="E525" s="202"/>
      <c r="F525" s="203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4.25" customHeight="1">
      <c r="A526" s="53"/>
      <c r="B526" s="200"/>
      <c r="C526" s="129"/>
      <c r="D526" s="53"/>
      <c r="E526" s="202"/>
      <c r="F526" s="203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4.25" customHeight="1">
      <c r="A527" s="53"/>
      <c r="B527" s="200"/>
      <c r="C527" s="129"/>
      <c r="D527" s="53"/>
      <c r="E527" s="202"/>
      <c r="F527" s="203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4.25" customHeight="1">
      <c r="A528" s="53"/>
      <c r="B528" s="200"/>
      <c r="C528" s="129"/>
      <c r="D528" s="53"/>
      <c r="E528" s="202"/>
      <c r="F528" s="203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4.25" customHeight="1">
      <c r="A529" s="53"/>
      <c r="B529" s="200"/>
      <c r="C529" s="129"/>
      <c r="D529" s="53"/>
      <c r="E529" s="202"/>
      <c r="F529" s="203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4.25" customHeight="1">
      <c r="A530" s="53"/>
      <c r="B530" s="200"/>
      <c r="C530" s="129"/>
      <c r="D530" s="53"/>
      <c r="E530" s="202"/>
      <c r="F530" s="203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4.25" customHeight="1">
      <c r="A531" s="53"/>
      <c r="B531" s="200"/>
      <c r="C531" s="129"/>
      <c r="D531" s="53"/>
      <c r="E531" s="202"/>
      <c r="F531" s="203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4.25" customHeight="1">
      <c r="A532" s="53"/>
      <c r="B532" s="200"/>
      <c r="C532" s="129"/>
      <c r="D532" s="53"/>
      <c r="E532" s="202"/>
      <c r="F532" s="203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4.25" customHeight="1">
      <c r="A533" s="53"/>
      <c r="B533" s="200"/>
      <c r="C533" s="129"/>
      <c r="D533" s="53"/>
      <c r="E533" s="202"/>
      <c r="F533" s="203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4.25" customHeight="1">
      <c r="A534" s="53"/>
      <c r="B534" s="200"/>
      <c r="C534" s="129"/>
      <c r="D534" s="53"/>
      <c r="E534" s="202"/>
      <c r="F534" s="203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4.25" customHeight="1">
      <c r="A535" s="53"/>
      <c r="B535" s="200"/>
      <c r="C535" s="129"/>
      <c r="D535" s="53"/>
      <c r="E535" s="202"/>
      <c r="F535" s="203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4.25" customHeight="1">
      <c r="A536" s="53"/>
      <c r="B536" s="200"/>
      <c r="C536" s="129"/>
      <c r="D536" s="53"/>
      <c r="E536" s="202"/>
      <c r="F536" s="203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4.25" customHeight="1">
      <c r="A537" s="53"/>
      <c r="B537" s="200"/>
      <c r="C537" s="129"/>
      <c r="D537" s="53"/>
      <c r="E537" s="202"/>
      <c r="F537" s="203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4.25" customHeight="1">
      <c r="A538" s="53"/>
      <c r="B538" s="200"/>
      <c r="C538" s="129"/>
      <c r="D538" s="53"/>
      <c r="E538" s="202"/>
      <c r="F538" s="203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4.25" customHeight="1">
      <c r="A539" s="53"/>
      <c r="B539" s="200"/>
      <c r="C539" s="129"/>
      <c r="D539" s="53"/>
      <c r="E539" s="202"/>
      <c r="F539" s="203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4.25" customHeight="1">
      <c r="A540" s="53"/>
      <c r="B540" s="200"/>
      <c r="C540" s="129"/>
      <c r="D540" s="53"/>
      <c r="E540" s="202"/>
      <c r="F540" s="203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4.25" customHeight="1">
      <c r="A541" s="53"/>
      <c r="B541" s="200"/>
      <c r="C541" s="129"/>
      <c r="D541" s="53"/>
      <c r="E541" s="202"/>
      <c r="F541" s="203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4.25" customHeight="1">
      <c r="A542" s="53"/>
      <c r="B542" s="200"/>
      <c r="C542" s="129"/>
      <c r="D542" s="53"/>
      <c r="E542" s="202"/>
      <c r="F542" s="203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4.25" customHeight="1">
      <c r="A543" s="53"/>
      <c r="B543" s="200"/>
      <c r="C543" s="129"/>
      <c r="D543" s="53"/>
      <c r="E543" s="202"/>
      <c r="F543" s="203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4.25" customHeight="1">
      <c r="A544" s="53"/>
      <c r="B544" s="200"/>
      <c r="C544" s="129"/>
      <c r="D544" s="53"/>
      <c r="E544" s="202"/>
      <c r="F544" s="203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4.25" customHeight="1">
      <c r="A545" s="53"/>
      <c r="B545" s="200"/>
      <c r="C545" s="129"/>
      <c r="D545" s="53"/>
      <c r="E545" s="202"/>
      <c r="F545" s="203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4.25" customHeight="1">
      <c r="A546" s="53"/>
      <c r="B546" s="200"/>
      <c r="C546" s="129"/>
      <c r="D546" s="53"/>
      <c r="E546" s="202"/>
      <c r="F546" s="203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4.25" customHeight="1">
      <c r="A547" s="53"/>
      <c r="B547" s="200"/>
      <c r="C547" s="129"/>
      <c r="D547" s="53"/>
      <c r="E547" s="202"/>
      <c r="F547" s="203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4.25" customHeight="1">
      <c r="A548" s="53"/>
      <c r="B548" s="200"/>
      <c r="C548" s="129"/>
      <c r="D548" s="53"/>
      <c r="E548" s="202"/>
      <c r="F548" s="203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4.25" customHeight="1">
      <c r="A549" s="53"/>
      <c r="B549" s="200"/>
      <c r="C549" s="129"/>
      <c r="D549" s="53"/>
      <c r="E549" s="202"/>
      <c r="F549" s="203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4.25" customHeight="1">
      <c r="A550" s="53"/>
      <c r="B550" s="200"/>
      <c r="C550" s="129"/>
      <c r="D550" s="53"/>
      <c r="E550" s="202"/>
      <c r="F550" s="203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4.25" customHeight="1">
      <c r="A551" s="53"/>
      <c r="B551" s="200"/>
      <c r="C551" s="129"/>
      <c r="D551" s="53"/>
      <c r="E551" s="202"/>
      <c r="F551" s="203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4.25" customHeight="1">
      <c r="A552" s="53"/>
      <c r="B552" s="200"/>
      <c r="C552" s="129"/>
      <c r="D552" s="53"/>
      <c r="E552" s="202"/>
      <c r="F552" s="203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4.25" customHeight="1">
      <c r="A553" s="53"/>
      <c r="B553" s="200"/>
      <c r="C553" s="129"/>
      <c r="D553" s="53"/>
      <c r="E553" s="202"/>
      <c r="F553" s="203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4.25" customHeight="1">
      <c r="A554" s="53"/>
      <c r="B554" s="200"/>
      <c r="C554" s="129"/>
      <c r="D554" s="53"/>
      <c r="E554" s="202"/>
      <c r="F554" s="203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4.25" customHeight="1">
      <c r="A555" s="53"/>
      <c r="B555" s="200"/>
      <c r="C555" s="129"/>
      <c r="D555" s="53"/>
      <c r="E555" s="202"/>
      <c r="F555" s="203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4.25" customHeight="1">
      <c r="A556" s="53"/>
      <c r="B556" s="200"/>
      <c r="C556" s="129"/>
      <c r="D556" s="53"/>
      <c r="E556" s="202"/>
      <c r="F556" s="203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4.25" customHeight="1">
      <c r="A557" s="53"/>
      <c r="B557" s="200"/>
      <c r="C557" s="129"/>
      <c r="D557" s="53"/>
      <c r="E557" s="202"/>
      <c r="F557" s="203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4.25" customHeight="1">
      <c r="A558" s="53"/>
      <c r="B558" s="200"/>
      <c r="C558" s="129"/>
      <c r="D558" s="53"/>
      <c r="E558" s="202"/>
      <c r="F558" s="203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4.25" customHeight="1">
      <c r="A559" s="53"/>
      <c r="B559" s="200"/>
      <c r="C559" s="129"/>
      <c r="D559" s="53"/>
      <c r="E559" s="202"/>
      <c r="F559" s="203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4.25" customHeight="1">
      <c r="A560" s="53"/>
      <c r="B560" s="200"/>
      <c r="C560" s="129"/>
      <c r="D560" s="53"/>
      <c r="E560" s="202"/>
      <c r="F560" s="203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4.25" customHeight="1">
      <c r="A561" s="53"/>
      <c r="B561" s="200"/>
      <c r="C561" s="129"/>
      <c r="D561" s="53"/>
      <c r="E561" s="202"/>
      <c r="F561" s="203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4.25" customHeight="1">
      <c r="A562" s="53"/>
      <c r="B562" s="200"/>
      <c r="C562" s="129"/>
      <c r="D562" s="53"/>
      <c r="E562" s="202"/>
      <c r="F562" s="203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4.25" customHeight="1">
      <c r="A563" s="53"/>
      <c r="B563" s="200"/>
      <c r="C563" s="129"/>
      <c r="D563" s="53"/>
      <c r="E563" s="202"/>
      <c r="F563" s="203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4.25" customHeight="1">
      <c r="A564" s="53"/>
      <c r="B564" s="200"/>
      <c r="C564" s="129"/>
      <c r="D564" s="53"/>
      <c r="E564" s="202"/>
      <c r="F564" s="203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4.25" customHeight="1">
      <c r="A565" s="53"/>
      <c r="B565" s="200"/>
      <c r="C565" s="129"/>
      <c r="D565" s="53"/>
      <c r="E565" s="202"/>
      <c r="F565" s="203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4.25" customHeight="1">
      <c r="A566" s="53"/>
      <c r="B566" s="200"/>
      <c r="C566" s="129"/>
      <c r="D566" s="53"/>
      <c r="E566" s="202"/>
      <c r="F566" s="203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4.25" customHeight="1">
      <c r="A567" s="53"/>
      <c r="B567" s="200"/>
      <c r="C567" s="129"/>
      <c r="D567" s="53"/>
      <c r="E567" s="202"/>
      <c r="F567" s="203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4.25" customHeight="1">
      <c r="A568" s="53"/>
      <c r="B568" s="200"/>
      <c r="C568" s="129"/>
      <c r="D568" s="53"/>
      <c r="E568" s="202"/>
      <c r="F568" s="203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4.25" customHeight="1">
      <c r="A569" s="53"/>
      <c r="B569" s="200"/>
      <c r="C569" s="129"/>
      <c r="D569" s="53"/>
      <c r="E569" s="202"/>
      <c r="F569" s="203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4.25" customHeight="1">
      <c r="A570" s="53"/>
      <c r="B570" s="200"/>
      <c r="C570" s="129"/>
      <c r="D570" s="53"/>
      <c r="E570" s="202"/>
      <c r="F570" s="203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4.25" customHeight="1">
      <c r="A571" s="53"/>
      <c r="B571" s="200"/>
      <c r="C571" s="129"/>
      <c r="D571" s="53"/>
      <c r="E571" s="202"/>
      <c r="F571" s="203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4.25" customHeight="1">
      <c r="A572" s="53"/>
      <c r="B572" s="200"/>
      <c r="C572" s="129"/>
      <c r="D572" s="53"/>
      <c r="E572" s="202"/>
      <c r="F572" s="203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4.25" customHeight="1">
      <c r="A573" s="53"/>
      <c r="B573" s="200"/>
      <c r="C573" s="129"/>
      <c r="D573" s="53"/>
      <c r="E573" s="202"/>
      <c r="F573" s="203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4.25" customHeight="1">
      <c r="A574" s="53"/>
      <c r="B574" s="200"/>
      <c r="C574" s="129"/>
      <c r="D574" s="53"/>
      <c r="E574" s="202"/>
      <c r="F574" s="203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4.25" customHeight="1">
      <c r="A575" s="53"/>
      <c r="B575" s="200"/>
      <c r="C575" s="129"/>
      <c r="D575" s="53"/>
      <c r="E575" s="202"/>
      <c r="F575" s="203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4.25" customHeight="1">
      <c r="A576" s="53"/>
      <c r="B576" s="200"/>
      <c r="C576" s="129"/>
      <c r="D576" s="53"/>
      <c r="E576" s="202"/>
      <c r="F576" s="203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4.25" customHeight="1">
      <c r="A577" s="53"/>
      <c r="B577" s="200"/>
      <c r="C577" s="129"/>
      <c r="D577" s="53"/>
      <c r="E577" s="202"/>
      <c r="F577" s="203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4.25" customHeight="1">
      <c r="A578" s="53"/>
      <c r="B578" s="200"/>
      <c r="C578" s="129"/>
      <c r="D578" s="53"/>
      <c r="E578" s="202"/>
      <c r="F578" s="203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4.25" customHeight="1">
      <c r="A579" s="53"/>
      <c r="B579" s="200"/>
      <c r="C579" s="129"/>
      <c r="D579" s="53"/>
      <c r="E579" s="202"/>
      <c r="F579" s="203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4.25" customHeight="1">
      <c r="A580" s="53"/>
      <c r="B580" s="200"/>
      <c r="C580" s="129"/>
      <c r="D580" s="53"/>
      <c r="E580" s="202"/>
      <c r="F580" s="203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4.25" customHeight="1">
      <c r="A581" s="53"/>
      <c r="B581" s="200"/>
      <c r="C581" s="129"/>
      <c r="D581" s="53"/>
      <c r="E581" s="202"/>
      <c r="F581" s="203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4.25" customHeight="1">
      <c r="A582" s="53"/>
      <c r="B582" s="200"/>
      <c r="C582" s="129"/>
      <c r="D582" s="53"/>
      <c r="E582" s="202"/>
      <c r="F582" s="203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4.25" customHeight="1">
      <c r="A583" s="53"/>
      <c r="B583" s="200"/>
      <c r="C583" s="129"/>
      <c r="D583" s="53"/>
      <c r="E583" s="202"/>
      <c r="F583" s="203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4.25" customHeight="1">
      <c r="A584" s="53"/>
      <c r="B584" s="200"/>
      <c r="C584" s="129"/>
      <c r="D584" s="53"/>
      <c r="E584" s="202"/>
      <c r="F584" s="203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4.25" customHeight="1">
      <c r="A585" s="53"/>
      <c r="B585" s="200"/>
      <c r="C585" s="129"/>
      <c r="D585" s="53"/>
      <c r="E585" s="202"/>
      <c r="F585" s="203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4.25" customHeight="1">
      <c r="A586" s="53"/>
      <c r="B586" s="200"/>
      <c r="C586" s="129"/>
      <c r="D586" s="53"/>
      <c r="E586" s="202"/>
      <c r="F586" s="203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4.25" customHeight="1">
      <c r="A587" s="53"/>
      <c r="B587" s="200"/>
      <c r="C587" s="129"/>
      <c r="D587" s="53"/>
      <c r="E587" s="202"/>
      <c r="F587" s="203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4.25" customHeight="1">
      <c r="A588" s="53"/>
      <c r="B588" s="200"/>
      <c r="C588" s="129"/>
      <c r="D588" s="53"/>
      <c r="E588" s="202"/>
      <c r="F588" s="203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4.25" customHeight="1">
      <c r="A589" s="53"/>
      <c r="B589" s="200"/>
      <c r="C589" s="129"/>
      <c r="D589" s="53"/>
      <c r="E589" s="202"/>
      <c r="F589" s="203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4.25" customHeight="1">
      <c r="A590" s="53"/>
      <c r="B590" s="200"/>
      <c r="C590" s="129"/>
      <c r="D590" s="53"/>
      <c r="E590" s="202"/>
      <c r="F590" s="203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4.25" customHeight="1">
      <c r="A591" s="53"/>
      <c r="B591" s="200"/>
      <c r="C591" s="129"/>
      <c r="D591" s="53"/>
      <c r="E591" s="202"/>
      <c r="F591" s="203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4.25" customHeight="1">
      <c r="A592" s="53"/>
      <c r="B592" s="200"/>
      <c r="C592" s="129"/>
      <c r="D592" s="53"/>
      <c r="E592" s="202"/>
      <c r="F592" s="203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4.25" customHeight="1">
      <c r="A593" s="53"/>
      <c r="B593" s="200"/>
      <c r="C593" s="129"/>
      <c r="D593" s="53"/>
      <c r="E593" s="202"/>
      <c r="F593" s="203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4.25" customHeight="1">
      <c r="A594" s="53"/>
      <c r="B594" s="200"/>
      <c r="C594" s="129"/>
      <c r="D594" s="53"/>
      <c r="E594" s="202"/>
      <c r="F594" s="203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4.25" customHeight="1">
      <c r="A595" s="53"/>
      <c r="B595" s="200"/>
      <c r="C595" s="129"/>
      <c r="D595" s="53"/>
      <c r="E595" s="202"/>
      <c r="F595" s="203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4.25" customHeight="1">
      <c r="A596" s="53"/>
      <c r="B596" s="200"/>
      <c r="C596" s="129"/>
      <c r="D596" s="53"/>
      <c r="E596" s="202"/>
      <c r="F596" s="203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4.25" customHeight="1">
      <c r="A597" s="53"/>
      <c r="B597" s="200"/>
      <c r="C597" s="129"/>
      <c r="D597" s="53"/>
      <c r="E597" s="202"/>
      <c r="F597" s="203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4.25" customHeight="1">
      <c r="A598" s="53"/>
      <c r="B598" s="200"/>
      <c r="C598" s="129"/>
      <c r="D598" s="53"/>
      <c r="E598" s="202"/>
      <c r="F598" s="203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4.25" customHeight="1">
      <c r="A599" s="53"/>
      <c r="B599" s="200"/>
      <c r="C599" s="129"/>
      <c r="D599" s="53"/>
      <c r="E599" s="202"/>
      <c r="F599" s="203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4.25" customHeight="1">
      <c r="A600" s="53"/>
      <c r="B600" s="200"/>
      <c r="C600" s="129"/>
      <c r="D600" s="53"/>
      <c r="E600" s="202"/>
      <c r="F600" s="203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4.25" customHeight="1">
      <c r="A601" s="53"/>
      <c r="B601" s="200"/>
      <c r="C601" s="129"/>
      <c r="D601" s="53"/>
      <c r="E601" s="202"/>
      <c r="F601" s="203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4.25" customHeight="1">
      <c r="A602" s="53"/>
      <c r="B602" s="200"/>
      <c r="C602" s="129"/>
      <c r="D602" s="53"/>
      <c r="E602" s="202"/>
      <c r="F602" s="203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4.25" customHeight="1">
      <c r="A603" s="53"/>
      <c r="B603" s="200"/>
      <c r="C603" s="129"/>
      <c r="D603" s="53"/>
      <c r="E603" s="202"/>
      <c r="F603" s="203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4.25" customHeight="1">
      <c r="A604" s="53"/>
      <c r="B604" s="200"/>
      <c r="C604" s="129"/>
      <c r="D604" s="53"/>
      <c r="E604" s="202"/>
      <c r="F604" s="203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4.25" customHeight="1">
      <c r="A605" s="53"/>
      <c r="B605" s="200"/>
      <c r="C605" s="129"/>
      <c r="D605" s="53"/>
      <c r="E605" s="202"/>
      <c r="F605" s="203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4.25" customHeight="1">
      <c r="A606" s="53"/>
      <c r="B606" s="200"/>
      <c r="C606" s="129"/>
      <c r="D606" s="53"/>
      <c r="E606" s="202"/>
      <c r="F606" s="203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4.25" customHeight="1">
      <c r="A607" s="53"/>
      <c r="B607" s="200"/>
      <c r="C607" s="129"/>
      <c r="D607" s="53"/>
      <c r="E607" s="202"/>
      <c r="F607" s="203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4.25" customHeight="1">
      <c r="A608" s="53"/>
      <c r="B608" s="200"/>
      <c r="C608" s="129"/>
      <c r="D608" s="53"/>
      <c r="E608" s="202"/>
      <c r="F608" s="203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4.25" customHeight="1">
      <c r="A609" s="53"/>
      <c r="B609" s="200"/>
      <c r="C609" s="129"/>
      <c r="D609" s="53"/>
      <c r="E609" s="202"/>
      <c r="F609" s="203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4.25" customHeight="1">
      <c r="A610" s="53"/>
      <c r="B610" s="200"/>
      <c r="C610" s="129"/>
      <c r="D610" s="53"/>
      <c r="E610" s="202"/>
      <c r="F610" s="203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4.25" customHeight="1">
      <c r="A611" s="53"/>
      <c r="B611" s="200"/>
      <c r="C611" s="129"/>
      <c r="D611" s="53"/>
      <c r="E611" s="202"/>
      <c r="F611" s="203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4.25" customHeight="1">
      <c r="A612" s="53"/>
      <c r="B612" s="200"/>
      <c r="C612" s="129"/>
      <c r="D612" s="53"/>
      <c r="E612" s="202"/>
      <c r="F612" s="203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4.25" customHeight="1">
      <c r="A613" s="53"/>
      <c r="B613" s="200"/>
      <c r="C613" s="129"/>
      <c r="D613" s="53"/>
      <c r="E613" s="202"/>
      <c r="F613" s="203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4.25" customHeight="1">
      <c r="A614" s="53"/>
      <c r="B614" s="200"/>
      <c r="C614" s="129"/>
      <c r="D614" s="53"/>
      <c r="E614" s="202"/>
      <c r="F614" s="203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4.25" customHeight="1">
      <c r="A615" s="53"/>
      <c r="B615" s="200"/>
      <c r="C615" s="129"/>
      <c r="D615" s="53"/>
      <c r="E615" s="202"/>
      <c r="F615" s="203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4.25" customHeight="1">
      <c r="A616" s="53"/>
      <c r="B616" s="200"/>
      <c r="C616" s="129"/>
      <c r="D616" s="53"/>
      <c r="E616" s="202"/>
      <c r="F616" s="203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4.25" customHeight="1">
      <c r="A617" s="53"/>
      <c r="B617" s="200"/>
      <c r="C617" s="129"/>
      <c r="D617" s="53"/>
      <c r="E617" s="202"/>
      <c r="F617" s="203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4.25" customHeight="1">
      <c r="A618" s="53"/>
      <c r="B618" s="200"/>
      <c r="C618" s="129"/>
      <c r="D618" s="53"/>
      <c r="E618" s="202"/>
      <c r="F618" s="203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4.25" customHeight="1">
      <c r="A619" s="53"/>
      <c r="B619" s="200"/>
      <c r="C619" s="129"/>
      <c r="D619" s="53"/>
      <c r="E619" s="202"/>
      <c r="F619" s="203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4.25" customHeight="1">
      <c r="A620" s="53"/>
      <c r="B620" s="200"/>
      <c r="C620" s="129"/>
      <c r="D620" s="53"/>
      <c r="E620" s="202"/>
      <c r="F620" s="203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4.25" customHeight="1">
      <c r="A621" s="53"/>
      <c r="B621" s="200"/>
      <c r="C621" s="129"/>
      <c r="D621" s="53"/>
      <c r="E621" s="202"/>
      <c r="F621" s="203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4.25" customHeight="1">
      <c r="A622" s="53"/>
      <c r="B622" s="200"/>
      <c r="C622" s="129"/>
      <c r="D622" s="53"/>
      <c r="E622" s="202"/>
      <c r="F622" s="203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4.25" customHeight="1">
      <c r="A623" s="53"/>
      <c r="B623" s="200"/>
      <c r="C623" s="129"/>
      <c r="D623" s="53"/>
      <c r="E623" s="202"/>
      <c r="F623" s="203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4.25" customHeight="1">
      <c r="A624" s="53"/>
      <c r="B624" s="200"/>
      <c r="C624" s="129"/>
      <c r="D624" s="53"/>
      <c r="E624" s="202"/>
      <c r="F624" s="203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4.25" customHeight="1">
      <c r="A625" s="53"/>
      <c r="B625" s="200"/>
      <c r="C625" s="129"/>
      <c r="D625" s="53"/>
      <c r="E625" s="202"/>
      <c r="F625" s="203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4.25" customHeight="1">
      <c r="A626" s="53"/>
      <c r="B626" s="200"/>
      <c r="C626" s="129"/>
      <c r="D626" s="53"/>
      <c r="E626" s="202"/>
      <c r="F626" s="203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4.25" customHeight="1">
      <c r="A627" s="53"/>
      <c r="B627" s="200"/>
      <c r="C627" s="129"/>
      <c r="D627" s="53"/>
      <c r="E627" s="202"/>
      <c r="F627" s="203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4.25" customHeight="1">
      <c r="A628" s="53"/>
      <c r="B628" s="200"/>
      <c r="C628" s="129"/>
      <c r="D628" s="53"/>
      <c r="E628" s="202"/>
      <c r="F628" s="203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4.25" customHeight="1">
      <c r="A629" s="53"/>
      <c r="B629" s="200"/>
      <c r="C629" s="129"/>
      <c r="D629" s="53"/>
      <c r="E629" s="202"/>
      <c r="F629" s="203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4.25" customHeight="1">
      <c r="A630" s="53"/>
      <c r="B630" s="200"/>
      <c r="C630" s="129"/>
      <c r="D630" s="53"/>
      <c r="E630" s="202"/>
      <c r="F630" s="203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4.25" customHeight="1">
      <c r="A631" s="53"/>
      <c r="B631" s="200"/>
      <c r="C631" s="129"/>
      <c r="D631" s="53"/>
      <c r="E631" s="202"/>
      <c r="F631" s="203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4.25" customHeight="1">
      <c r="A632" s="53"/>
      <c r="B632" s="200"/>
      <c r="C632" s="129"/>
      <c r="D632" s="53"/>
      <c r="E632" s="202"/>
      <c r="F632" s="203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4.25" customHeight="1">
      <c r="A633" s="53"/>
      <c r="B633" s="200"/>
      <c r="C633" s="129"/>
      <c r="D633" s="53"/>
      <c r="E633" s="202"/>
      <c r="F633" s="203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4.25" customHeight="1">
      <c r="A634" s="53"/>
      <c r="B634" s="200"/>
      <c r="C634" s="129"/>
      <c r="D634" s="53"/>
      <c r="E634" s="202"/>
      <c r="F634" s="203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4.25" customHeight="1">
      <c r="A635" s="53"/>
      <c r="B635" s="200"/>
      <c r="C635" s="129"/>
      <c r="D635" s="53"/>
      <c r="E635" s="202"/>
      <c r="F635" s="203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4.25" customHeight="1">
      <c r="A636" s="53"/>
      <c r="B636" s="200"/>
      <c r="C636" s="129"/>
      <c r="D636" s="53"/>
      <c r="E636" s="202"/>
      <c r="F636" s="203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4.25" customHeight="1">
      <c r="A637" s="53"/>
      <c r="B637" s="200"/>
      <c r="C637" s="129"/>
      <c r="D637" s="53"/>
      <c r="E637" s="202"/>
      <c r="F637" s="203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4.25" customHeight="1">
      <c r="A638" s="53"/>
      <c r="B638" s="200"/>
      <c r="C638" s="129"/>
      <c r="D638" s="53"/>
      <c r="E638" s="202"/>
      <c r="F638" s="203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4.25" customHeight="1">
      <c r="A639" s="53"/>
      <c r="B639" s="200"/>
      <c r="C639" s="129"/>
      <c r="D639" s="53"/>
      <c r="E639" s="202"/>
      <c r="F639" s="203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4.25" customHeight="1">
      <c r="A640" s="53"/>
      <c r="B640" s="200"/>
      <c r="C640" s="129"/>
      <c r="D640" s="53"/>
      <c r="E640" s="202"/>
      <c r="F640" s="203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4.25" customHeight="1">
      <c r="A641" s="53"/>
      <c r="B641" s="200"/>
      <c r="C641" s="129"/>
      <c r="D641" s="53"/>
      <c r="E641" s="202"/>
      <c r="F641" s="203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4.25" customHeight="1">
      <c r="A642" s="53"/>
      <c r="B642" s="200"/>
      <c r="C642" s="129"/>
      <c r="D642" s="53"/>
      <c r="E642" s="202"/>
      <c r="F642" s="203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4.25" customHeight="1">
      <c r="A643" s="53"/>
      <c r="B643" s="200"/>
      <c r="C643" s="129"/>
      <c r="D643" s="53"/>
      <c r="E643" s="202"/>
      <c r="F643" s="203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4.25" customHeight="1">
      <c r="A644" s="53"/>
      <c r="B644" s="200"/>
      <c r="C644" s="129"/>
      <c r="D644" s="53"/>
      <c r="E644" s="202"/>
      <c r="F644" s="203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4.25" customHeight="1">
      <c r="A645" s="53"/>
      <c r="B645" s="200"/>
      <c r="C645" s="129"/>
      <c r="D645" s="53"/>
      <c r="E645" s="202"/>
      <c r="F645" s="203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4.25" customHeight="1">
      <c r="A646" s="53"/>
      <c r="B646" s="200"/>
      <c r="C646" s="129"/>
      <c r="D646" s="53"/>
      <c r="E646" s="202"/>
      <c r="F646" s="203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4.25" customHeight="1">
      <c r="A647" s="53"/>
      <c r="B647" s="200"/>
      <c r="C647" s="129"/>
      <c r="D647" s="53"/>
      <c r="E647" s="202"/>
      <c r="F647" s="203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4.25" customHeight="1">
      <c r="A648" s="53"/>
      <c r="B648" s="200"/>
      <c r="C648" s="129"/>
      <c r="D648" s="53"/>
      <c r="E648" s="202"/>
      <c r="F648" s="203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4.25" customHeight="1">
      <c r="A649" s="53"/>
      <c r="B649" s="200"/>
      <c r="C649" s="129"/>
      <c r="D649" s="53"/>
      <c r="E649" s="202"/>
      <c r="F649" s="203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4.25" customHeight="1">
      <c r="A650" s="53"/>
      <c r="B650" s="200"/>
      <c r="C650" s="129"/>
      <c r="D650" s="53"/>
      <c r="E650" s="202"/>
      <c r="F650" s="203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4.25" customHeight="1">
      <c r="A651" s="53"/>
      <c r="B651" s="200"/>
      <c r="C651" s="129"/>
      <c r="D651" s="53"/>
      <c r="E651" s="202"/>
      <c r="F651" s="203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4.25" customHeight="1">
      <c r="A652" s="53"/>
      <c r="B652" s="200"/>
      <c r="C652" s="129"/>
      <c r="D652" s="53"/>
      <c r="E652" s="202"/>
      <c r="F652" s="203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4.25" customHeight="1">
      <c r="A653" s="53"/>
      <c r="B653" s="200"/>
      <c r="C653" s="129"/>
      <c r="D653" s="53"/>
      <c r="E653" s="202"/>
      <c r="F653" s="203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4.25" customHeight="1">
      <c r="A654" s="53"/>
      <c r="B654" s="200"/>
      <c r="C654" s="129"/>
      <c r="D654" s="53"/>
      <c r="E654" s="202"/>
      <c r="F654" s="203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4.25" customHeight="1">
      <c r="A655" s="53"/>
      <c r="B655" s="200"/>
      <c r="C655" s="129"/>
      <c r="D655" s="53"/>
      <c r="E655" s="202"/>
      <c r="F655" s="203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4.25" customHeight="1">
      <c r="A656" s="53"/>
      <c r="B656" s="200"/>
      <c r="C656" s="129"/>
      <c r="D656" s="53"/>
      <c r="E656" s="202"/>
      <c r="F656" s="203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4.25" customHeight="1">
      <c r="A657" s="53"/>
      <c r="B657" s="200"/>
      <c r="C657" s="129"/>
      <c r="D657" s="53"/>
      <c r="E657" s="202"/>
      <c r="F657" s="203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4.25" customHeight="1">
      <c r="A658" s="53"/>
      <c r="B658" s="200"/>
      <c r="C658" s="129"/>
      <c r="D658" s="53"/>
      <c r="E658" s="202"/>
      <c r="F658" s="203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4.25" customHeight="1">
      <c r="A659" s="53"/>
      <c r="B659" s="200"/>
      <c r="C659" s="129"/>
      <c r="D659" s="53"/>
      <c r="E659" s="202"/>
      <c r="F659" s="203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4.25" customHeight="1">
      <c r="A660" s="53"/>
      <c r="B660" s="200"/>
      <c r="C660" s="129"/>
      <c r="D660" s="53"/>
      <c r="E660" s="202"/>
      <c r="F660" s="203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4.25" customHeight="1">
      <c r="A661" s="53"/>
      <c r="B661" s="200"/>
      <c r="C661" s="129"/>
      <c r="D661" s="53"/>
      <c r="E661" s="202"/>
      <c r="F661" s="203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4.25" customHeight="1">
      <c r="A662" s="53"/>
      <c r="B662" s="200"/>
      <c r="C662" s="129"/>
      <c r="D662" s="53"/>
      <c r="E662" s="202"/>
      <c r="F662" s="203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4.25" customHeight="1">
      <c r="A663" s="53"/>
      <c r="B663" s="200"/>
      <c r="C663" s="129"/>
      <c r="D663" s="53"/>
      <c r="E663" s="202"/>
      <c r="F663" s="203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4.25" customHeight="1">
      <c r="A664" s="53"/>
      <c r="B664" s="200"/>
      <c r="C664" s="129"/>
      <c r="D664" s="53"/>
      <c r="E664" s="202"/>
      <c r="F664" s="203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4.25" customHeight="1">
      <c r="A665" s="53"/>
      <c r="B665" s="200"/>
      <c r="C665" s="129"/>
      <c r="D665" s="53"/>
      <c r="E665" s="202"/>
      <c r="F665" s="203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4.25" customHeight="1">
      <c r="A666" s="53"/>
      <c r="B666" s="200"/>
      <c r="C666" s="129"/>
      <c r="D666" s="53"/>
      <c r="E666" s="202"/>
      <c r="F666" s="203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4.25" customHeight="1">
      <c r="A667" s="53"/>
      <c r="B667" s="200"/>
      <c r="C667" s="129"/>
      <c r="D667" s="53"/>
      <c r="E667" s="202"/>
      <c r="F667" s="203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4.25" customHeight="1">
      <c r="A668" s="53"/>
      <c r="B668" s="200"/>
      <c r="C668" s="129"/>
      <c r="D668" s="53"/>
      <c r="E668" s="202"/>
      <c r="F668" s="203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4.25" customHeight="1">
      <c r="A669" s="53"/>
      <c r="B669" s="200"/>
      <c r="C669" s="129"/>
      <c r="D669" s="53"/>
      <c r="E669" s="202"/>
      <c r="F669" s="203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4.25" customHeight="1">
      <c r="A670" s="53"/>
      <c r="B670" s="200"/>
      <c r="C670" s="129"/>
      <c r="D670" s="53"/>
      <c r="E670" s="202"/>
      <c r="F670" s="203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4.25" customHeight="1">
      <c r="A671" s="53"/>
      <c r="B671" s="200"/>
      <c r="C671" s="129"/>
      <c r="D671" s="53"/>
      <c r="E671" s="202"/>
      <c r="F671" s="203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4.25" customHeight="1">
      <c r="A672" s="53"/>
      <c r="B672" s="200"/>
      <c r="C672" s="129"/>
      <c r="D672" s="53"/>
      <c r="E672" s="202"/>
      <c r="F672" s="203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4.25" customHeight="1">
      <c r="A673" s="53"/>
      <c r="B673" s="200"/>
      <c r="C673" s="129"/>
      <c r="D673" s="53"/>
      <c r="E673" s="202"/>
      <c r="F673" s="203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4.25" customHeight="1">
      <c r="A674" s="53"/>
      <c r="B674" s="200"/>
      <c r="C674" s="129"/>
      <c r="D674" s="53"/>
      <c r="E674" s="202"/>
      <c r="F674" s="203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4.25" customHeight="1">
      <c r="A675" s="53"/>
      <c r="B675" s="200"/>
      <c r="C675" s="129"/>
      <c r="D675" s="53"/>
      <c r="E675" s="202"/>
      <c r="F675" s="203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4.25" customHeight="1">
      <c r="A676" s="53"/>
      <c r="B676" s="200"/>
      <c r="C676" s="129"/>
      <c r="D676" s="53"/>
      <c r="E676" s="202"/>
      <c r="F676" s="203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4.25" customHeight="1">
      <c r="A677" s="53"/>
      <c r="B677" s="200"/>
      <c r="C677" s="129"/>
      <c r="D677" s="53"/>
      <c r="E677" s="202"/>
      <c r="F677" s="203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4.25" customHeight="1">
      <c r="A678" s="53"/>
      <c r="B678" s="200"/>
      <c r="C678" s="129"/>
      <c r="D678" s="53"/>
      <c r="E678" s="202"/>
      <c r="F678" s="203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4.25" customHeight="1">
      <c r="A679" s="53"/>
      <c r="B679" s="200"/>
      <c r="C679" s="129"/>
      <c r="D679" s="53"/>
      <c r="E679" s="202"/>
      <c r="F679" s="203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4.25" customHeight="1">
      <c r="A680" s="53"/>
      <c r="B680" s="200"/>
      <c r="C680" s="129"/>
      <c r="D680" s="53"/>
      <c r="E680" s="202"/>
      <c r="F680" s="203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4.25" customHeight="1">
      <c r="A681" s="53"/>
      <c r="B681" s="200"/>
      <c r="C681" s="129"/>
      <c r="D681" s="53"/>
      <c r="E681" s="202"/>
      <c r="F681" s="203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4.25" customHeight="1">
      <c r="A682" s="53"/>
      <c r="B682" s="200"/>
      <c r="C682" s="129"/>
      <c r="D682" s="53"/>
      <c r="E682" s="202"/>
      <c r="F682" s="203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4.25" customHeight="1">
      <c r="A683" s="53"/>
      <c r="B683" s="200"/>
      <c r="C683" s="129"/>
      <c r="D683" s="53"/>
      <c r="E683" s="202"/>
      <c r="F683" s="203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4.25" customHeight="1">
      <c r="A684" s="53"/>
      <c r="B684" s="200"/>
      <c r="C684" s="129"/>
      <c r="D684" s="53"/>
      <c r="E684" s="202"/>
      <c r="F684" s="203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4.25" customHeight="1">
      <c r="A685" s="53"/>
      <c r="B685" s="200"/>
      <c r="C685" s="129"/>
      <c r="D685" s="53"/>
      <c r="E685" s="202"/>
      <c r="F685" s="203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4.25" customHeight="1">
      <c r="A686" s="53"/>
      <c r="B686" s="200"/>
      <c r="C686" s="129"/>
      <c r="D686" s="53"/>
      <c r="E686" s="202"/>
      <c r="F686" s="203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4.25" customHeight="1">
      <c r="A687" s="53"/>
      <c r="B687" s="200"/>
      <c r="C687" s="129"/>
      <c r="D687" s="53"/>
      <c r="E687" s="202"/>
      <c r="F687" s="203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4.25" customHeight="1">
      <c r="A688" s="53"/>
      <c r="B688" s="200"/>
      <c r="C688" s="129"/>
      <c r="D688" s="53"/>
      <c r="E688" s="202"/>
      <c r="F688" s="203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4.25" customHeight="1">
      <c r="A689" s="53"/>
      <c r="B689" s="200"/>
      <c r="C689" s="129"/>
      <c r="D689" s="53"/>
      <c r="E689" s="202"/>
      <c r="F689" s="203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4.25" customHeight="1">
      <c r="A690" s="53"/>
      <c r="B690" s="200"/>
      <c r="C690" s="129"/>
      <c r="D690" s="53"/>
      <c r="E690" s="202"/>
      <c r="F690" s="203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4.25" customHeight="1">
      <c r="A691" s="53"/>
      <c r="B691" s="200"/>
      <c r="C691" s="129"/>
      <c r="D691" s="53"/>
      <c r="E691" s="202"/>
      <c r="F691" s="203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4.25" customHeight="1">
      <c r="A692" s="53"/>
      <c r="B692" s="200"/>
      <c r="C692" s="129"/>
      <c r="D692" s="53"/>
      <c r="E692" s="202"/>
      <c r="F692" s="203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4.25" customHeight="1">
      <c r="A693" s="53"/>
      <c r="B693" s="200"/>
      <c r="C693" s="129"/>
      <c r="D693" s="53"/>
      <c r="E693" s="202"/>
      <c r="F693" s="203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4.25" customHeight="1">
      <c r="A694" s="53"/>
      <c r="B694" s="200"/>
      <c r="C694" s="129"/>
      <c r="D694" s="53"/>
      <c r="E694" s="202"/>
      <c r="F694" s="203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4.25" customHeight="1">
      <c r="A695" s="53"/>
      <c r="B695" s="200"/>
      <c r="C695" s="129"/>
      <c r="D695" s="53"/>
      <c r="E695" s="202"/>
      <c r="F695" s="203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4.25" customHeight="1">
      <c r="A696" s="53"/>
      <c r="B696" s="200"/>
      <c r="C696" s="129"/>
      <c r="D696" s="53"/>
      <c r="E696" s="202"/>
      <c r="F696" s="203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4.25" customHeight="1">
      <c r="A697" s="53"/>
      <c r="B697" s="200"/>
      <c r="C697" s="129"/>
      <c r="D697" s="53"/>
      <c r="E697" s="202"/>
      <c r="F697" s="203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4.25" customHeight="1">
      <c r="A698" s="53"/>
      <c r="B698" s="200"/>
      <c r="C698" s="129"/>
      <c r="D698" s="53"/>
      <c r="E698" s="202"/>
      <c r="F698" s="203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4.25" customHeight="1">
      <c r="A699" s="53"/>
      <c r="B699" s="200"/>
      <c r="C699" s="129"/>
      <c r="D699" s="53"/>
      <c r="E699" s="202"/>
      <c r="F699" s="203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4.25" customHeight="1">
      <c r="A700" s="53"/>
      <c r="B700" s="200"/>
      <c r="C700" s="129"/>
      <c r="D700" s="53"/>
      <c r="E700" s="202"/>
      <c r="F700" s="203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4.25" customHeight="1">
      <c r="A701" s="53"/>
      <c r="B701" s="200"/>
      <c r="C701" s="129"/>
      <c r="D701" s="53"/>
      <c r="E701" s="202"/>
      <c r="F701" s="203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4.25" customHeight="1">
      <c r="A702" s="53"/>
      <c r="B702" s="200"/>
      <c r="C702" s="129"/>
      <c r="D702" s="53"/>
      <c r="E702" s="202"/>
      <c r="F702" s="203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4.25" customHeight="1">
      <c r="A703" s="53"/>
      <c r="B703" s="200"/>
      <c r="C703" s="129"/>
      <c r="D703" s="53"/>
      <c r="E703" s="202"/>
      <c r="F703" s="203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4.25" customHeight="1">
      <c r="A704" s="53"/>
      <c r="B704" s="200"/>
      <c r="C704" s="129"/>
      <c r="D704" s="53"/>
      <c r="E704" s="202"/>
      <c r="F704" s="203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4.25" customHeight="1">
      <c r="A705" s="53"/>
      <c r="B705" s="200"/>
      <c r="C705" s="129"/>
      <c r="D705" s="53"/>
      <c r="E705" s="202"/>
      <c r="F705" s="203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4.25" customHeight="1">
      <c r="A706" s="53"/>
      <c r="B706" s="200"/>
      <c r="C706" s="129"/>
      <c r="D706" s="53"/>
      <c r="E706" s="202"/>
      <c r="F706" s="203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4.25" customHeight="1">
      <c r="A707" s="53"/>
      <c r="B707" s="200"/>
      <c r="C707" s="129"/>
      <c r="D707" s="53"/>
      <c r="E707" s="202"/>
      <c r="F707" s="203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4.25" customHeight="1">
      <c r="A708" s="53"/>
      <c r="B708" s="200"/>
      <c r="C708" s="129"/>
      <c r="D708" s="53"/>
      <c r="E708" s="202"/>
      <c r="F708" s="203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4.25" customHeight="1">
      <c r="A709" s="53"/>
      <c r="B709" s="200"/>
      <c r="C709" s="129"/>
      <c r="D709" s="53"/>
      <c r="E709" s="202"/>
      <c r="F709" s="203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4.25" customHeight="1">
      <c r="A710" s="53"/>
      <c r="B710" s="200"/>
      <c r="C710" s="129"/>
      <c r="D710" s="53"/>
      <c r="E710" s="202"/>
      <c r="F710" s="203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4.25" customHeight="1">
      <c r="A711" s="53"/>
      <c r="B711" s="200"/>
      <c r="C711" s="129"/>
      <c r="D711" s="53"/>
      <c r="E711" s="202"/>
      <c r="F711" s="203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4.25" customHeight="1">
      <c r="A712" s="53"/>
      <c r="B712" s="200"/>
      <c r="C712" s="129"/>
      <c r="D712" s="53"/>
      <c r="E712" s="202"/>
      <c r="F712" s="203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4.25" customHeight="1">
      <c r="A713" s="53"/>
      <c r="B713" s="200"/>
      <c r="C713" s="129"/>
      <c r="D713" s="53"/>
      <c r="E713" s="202"/>
      <c r="F713" s="203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4.25" customHeight="1">
      <c r="A714" s="53"/>
      <c r="B714" s="200"/>
      <c r="C714" s="129"/>
      <c r="D714" s="53"/>
      <c r="E714" s="202"/>
      <c r="F714" s="203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4.25" customHeight="1">
      <c r="A715" s="53"/>
      <c r="B715" s="200"/>
      <c r="C715" s="129"/>
      <c r="D715" s="53"/>
      <c r="E715" s="202"/>
      <c r="F715" s="203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4.25" customHeight="1">
      <c r="A716" s="53"/>
      <c r="B716" s="200"/>
      <c r="C716" s="129"/>
      <c r="D716" s="53"/>
      <c r="E716" s="202"/>
      <c r="F716" s="203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4.25" customHeight="1">
      <c r="A717" s="53"/>
      <c r="B717" s="200"/>
      <c r="C717" s="129"/>
      <c r="D717" s="53"/>
      <c r="E717" s="202"/>
      <c r="F717" s="203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4.25" customHeight="1">
      <c r="A718" s="53"/>
      <c r="B718" s="200"/>
      <c r="C718" s="129"/>
      <c r="D718" s="53"/>
      <c r="E718" s="202"/>
      <c r="F718" s="203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4.25" customHeight="1">
      <c r="A719" s="53"/>
      <c r="B719" s="200"/>
      <c r="C719" s="129"/>
      <c r="D719" s="53"/>
      <c r="E719" s="202"/>
      <c r="F719" s="203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4.25" customHeight="1">
      <c r="A720" s="53"/>
      <c r="B720" s="200"/>
      <c r="C720" s="129"/>
      <c r="D720" s="53"/>
      <c r="E720" s="202"/>
      <c r="F720" s="203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4.25" customHeight="1">
      <c r="A721" s="53"/>
      <c r="B721" s="200"/>
      <c r="C721" s="129"/>
      <c r="D721" s="53"/>
      <c r="E721" s="202"/>
      <c r="F721" s="203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4.25" customHeight="1">
      <c r="A722" s="53"/>
      <c r="B722" s="200"/>
      <c r="C722" s="129"/>
      <c r="D722" s="53"/>
      <c r="E722" s="202"/>
      <c r="F722" s="203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4.25" customHeight="1">
      <c r="A723" s="53"/>
      <c r="B723" s="200"/>
      <c r="C723" s="129"/>
      <c r="D723" s="53"/>
      <c r="E723" s="202"/>
      <c r="F723" s="203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4.25" customHeight="1">
      <c r="A724" s="53"/>
      <c r="B724" s="200"/>
      <c r="C724" s="129"/>
      <c r="D724" s="53"/>
      <c r="E724" s="202"/>
      <c r="F724" s="203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4.25" customHeight="1">
      <c r="A725" s="53"/>
      <c r="B725" s="200"/>
      <c r="C725" s="129"/>
      <c r="D725" s="53"/>
      <c r="E725" s="202"/>
      <c r="F725" s="203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4.25" customHeight="1">
      <c r="A726" s="53"/>
      <c r="B726" s="200"/>
      <c r="C726" s="129"/>
      <c r="D726" s="53"/>
      <c r="E726" s="202"/>
      <c r="F726" s="203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4.25" customHeight="1">
      <c r="A727" s="53"/>
      <c r="B727" s="200"/>
      <c r="C727" s="129"/>
      <c r="D727" s="53"/>
      <c r="E727" s="202"/>
      <c r="F727" s="203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4.25" customHeight="1">
      <c r="A728" s="53"/>
      <c r="B728" s="200"/>
      <c r="C728" s="129"/>
      <c r="D728" s="53"/>
      <c r="E728" s="202"/>
      <c r="F728" s="203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4.25" customHeight="1">
      <c r="A729" s="53"/>
      <c r="B729" s="200"/>
      <c r="C729" s="129"/>
      <c r="D729" s="53"/>
      <c r="E729" s="202"/>
      <c r="F729" s="203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4.25" customHeight="1">
      <c r="A730" s="53"/>
      <c r="B730" s="200"/>
      <c r="C730" s="129"/>
      <c r="D730" s="53"/>
      <c r="E730" s="202"/>
      <c r="F730" s="203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4.25" customHeight="1">
      <c r="A731" s="53"/>
      <c r="B731" s="200"/>
      <c r="C731" s="129"/>
      <c r="D731" s="53"/>
      <c r="E731" s="202"/>
      <c r="F731" s="203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4.25" customHeight="1">
      <c r="A732" s="53"/>
      <c r="B732" s="200"/>
      <c r="C732" s="129"/>
      <c r="D732" s="53"/>
      <c r="E732" s="202"/>
      <c r="F732" s="203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4.25" customHeight="1">
      <c r="A733" s="53"/>
      <c r="B733" s="200"/>
      <c r="C733" s="129"/>
      <c r="D733" s="53"/>
      <c r="E733" s="202"/>
      <c r="F733" s="203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4.25" customHeight="1">
      <c r="A734" s="53"/>
      <c r="B734" s="200"/>
      <c r="C734" s="129"/>
      <c r="D734" s="53"/>
      <c r="E734" s="202"/>
      <c r="F734" s="203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4.25" customHeight="1">
      <c r="A735" s="53"/>
      <c r="B735" s="200"/>
      <c r="C735" s="129"/>
      <c r="D735" s="53"/>
      <c r="E735" s="202"/>
      <c r="F735" s="203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4.25" customHeight="1">
      <c r="A736" s="53"/>
      <c r="B736" s="200"/>
      <c r="C736" s="129"/>
      <c r="D736" s="53"/>
      <c r="E736" s="202"/>
      <c r="F736" s="203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4.25" customHeight="1">
      <c r="A737" s="53"/>
      <c r="B737" s="200"/>
      <c r="C737" s="129"/>
      <c r="D737" s="53"/>
      <c r="E737" s="202"/>
      <c r="F737" s="203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4.25" customHeight="1">
      <c r="A738" s="53"/>
      <c r="B738" s="200"/>
      <c r="C738" s="129"/>
      <c r="D738" s="53"/>
      <c r="E738" s="202"/>
      <c r="F738" s="203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4.25" customHeight="1">
      <c r="A739" s="53"/>
      <c r="B739" s="200"/>
      <c r="C739" s="129"/>
      <c r="D739" s="53"/>
      <c r="E739" s="202"/>
      <c r="F739" s="203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4.25" customHeight="1">
      <c r="A740" s="53"/>
      <c r="B740" s="200"/>
      <c r="C740" s="129"/>
      <c r="D740" s="53"/>
      <c r="E740" s="202"/>
      <c r="F740" s="203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4.25" customHeight="1">
      <c r="A741" s="53"/>
      <c r="B741" s="200"/>
      <c r="C741" s="129"/>
      <c r="D741" s="53"/>
      <c r="E741" s="202"/>
      <c r="F741" s="203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4.25" customHeight="1">
      <c r="A742" s="53"/>
      <c r="B742" s="200"/>
      <c r="C742" s="129"/>
      <c r="D742" s="53"/>
      <c r="E742" s="202"/>
      <c r="F742" s="203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4.25" customHeight="1">
      <c r="A743" s="53"/>
      <c r="B743" s="200"/>
      <c r="C743" s="129"/>
      <c r="D743" s="53"/>
      <c r="E743" s="202"/>
      <c r="F743" s="203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4.25" customHeight="1">
      <c r="A744" s="53"/>
      <c r="B744" s="200"/>
      <c r="C744" s="129"/>
      <c r="D744" s="53"/>
      <c r="E744" s="202"/>
      <c r="F744" s="203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4.25" customHeight="1">
      <c r="A745" s="53"/>
      <c r="B745" s="200"/>
      <c r="C745" s="129"/>
      <c r="D745" s="53"/>
      <c r="E745" s="202"/>
      <c r="F745" s="203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4.25" customHeight="1">
      <c r="A746" s="53"/>
      <c r="B746" s="200"/>
      <c r="C746" s="129"/>
      <c r="D746" s="53"/>
      <c r="E746" s="202"/>
      <c r="F746" s="203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4.25" customHeight="1">
      <c r="A747" s="53"/>
      <c r="B747" s="200"/>
      <c r="C747" s="129"/>
      <c r="D747" s="53"/>
      <c r="E747" s="202"/>
      <c r="F747" s="203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4.25" customHeight="1">
      <c r="A748" s="53"/>
      <c r="B748" s="200"/>
      <c r="C748" s="129"/>
      <c r="D748" s="53"/>
      <c r="E748" s="202"/>
      <c r="F748" s="203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4.25" customHeight="1">
      <c r="A749" s="53"/>
      <c r="B749" s="200"/>
      <c r="C749" s="129"/>
      <c r="D749" s="53"/>
      <c r="E749" s="202"/>
      <c r="F749" s="203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4.25" customHeight="1">
      <c r="A750" s="53"/>
      <c r="B750" s="200"/>
      <c r="C750" s="129"/>
      <c r="D750" s="53"/>
      <c r="E750" s="202"/>
      <c r="F750" s="203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4.25" customHeight="1">
      <c r="A751" s="53"/>
      <c r="B751" s="200"/>
      <c r="C751" s="129"/>
      <c r="D751" s="53"/>
      <c r="E751" s="202"/>
      <c r="F751" s="203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4.25" customHeight="1">
      <c r="A752" s="53"/>
      <c r="B752" s="200"/>
      <c r="C752" s="129"/>
      <c r="D752" s="53"/>
      <c r="E752" s="202"/>
      <c r="F752" s="203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4.25" customHeight="1">
      <c r="A753" s="53"/>
      <c r="B753" s="200"/>
      <c r="C753" s="129"/>
      <c r="D753" s="53"/>
      <c r="E753" s="202"/>
      <c r="F753" s="203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4.25" customHeight="1">
      <c r="A754" s="53"/>
      <c r="B754" s="200"/>
      <c r="C754" s="129"/>
      <c r="D754" s="53"/>
      <c r="E754" s="202"/>
      <c r="F754" s="203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4.25" customHeight="1">
      <c r="A755" s="53"/>
      <c r="B755" s="200"/>
      <c r="C755" s="129"/>
      <c r="D755" s="53"/>
      <c r="E755" s="202"/>
      <c r="F755" s="203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4.25" customHeight="1">
      <c r="A756" s="53"/>
      <c r="B756" s="200"/>
      <c r="C756" s="129"/>
      <c r="D756" s="53"/>
      <c r="E756" s="202"/>
      <c r="F756" s="203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4.25" customHeight="1">
      <c r="A757" s="53"/>
      <c r="B757" s="200"/>
      <c r="C757" s="129"/>
      <c r="D757" s="53"/>
      <c r="E757" s="202"/>
      <c r="F757" s="203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4.25" customHeight="1">
      <c r="A758" s="53"/>
      <c r="B758" s="200"/>
      <c r="C758" s="129"/>
      <c r="D758" s="53"/>
      <c r="E758" s="202"/>
      <c r="F758" s="203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4.25" customHeight="1">
      <c r="A759" s="53"/>
      <c r="B759" s="200"/>
      <c r="C759" s="129"/>
      <c r="D759" s="53"/>
      <c r="E759" s="202"/>
      <c r="F759" s="203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4.25" customHeight="1">
      <c r="A760" s="53"/>
      <c r="B760" s="200"/>
      <c r="C760" s="129"/>
      <c r="D760" s="53"/>
      <c r="E760" s="202"/>
      <c r="F760" s="203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4.25" customHeight="1">
      <c r="A761" s="53"/>
      <c r="B761" s="200"/>
      <c r="C761" s="129"/>
      <c r="D761" s="53"/>
      <c r="E761" s="202"/>
      <c r="F761" s="203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4.25" customHeight="1">
      <c r="A762" s="53"/>
      <c r="B762" s="200"/>
      <c r="C762" s="129"/>
      <c r="D762" s="53"/>
      <c r="E762" s="202"/>
      <c r="F762" s="203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4.25" customHeight="1">
      <c r="A763" s="53"/>
      <c r="B763" s="200"/>
      <c r="C763" s="129"/>
      <c r="D763" s="53"/>
      <c r="E763" s="202"/>
      <c r="F763" s="203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4.25" customHeight="1">
      <c r="A764" s="53"/>
      <c r="B764" s="200"/>
      <c r="C764" s="129"/>
      <c r="D764" s="53"/>
      <c r="E764" s="202"/>
      <c r="F764" s="203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4.25" customHeight="1">
      <c r="A765" s="53"/>
      <c r="B765" s="200"/>
      <c r="C765" s="129"/>
      <c r="D765" s="53"/>
      <c r="E765" s="202"/>
      <c r="F765" s="203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4.25" customHeight="1">
      <c r="A766" s="53"/>
      <c r="B766" s="200"/>
      <c r="C766" s="129"/>
      <c r="D766" s="53"/>
      <c r="E766" s="202"/>
      <c r="F766" s="203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4.25" customHeight="1">
      <c r="A767" s="53"/>
      <c r="B767" s="200"/>
      <c r="C767" s="129"/>
      <c r="D767" s="53"/>
      <c r="E767" s="202"/>
      <c r="F767" s="203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4.25" customHeight="1">
      <c r="A768" s="53"/>
      <c r="B768" s="200"/>
      <c r="C768" s="129"/>
      <c r="D768" s="53"/>
      <c r="E768" s="202"/>
      <c r="F768" s="203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4.25" customHeight="1">
      <c r="A769" s="53"/>
      <c r="B769" s="200"/>
      <c r="C769" s="129"/>
      <c r="D769" s="53"/>
      <c r="E769" s="202"/>
      <c r="F769" s="203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4.25" customHeight="1">
      <c r="A770" s="53"/>
      <c r="B770" s="200"/>
      <c r="C770" s="129"/>
      <c r="D770" s="53"/>
      <c r="E770" s="202"/>
      <c r="F770" s="203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4.25" customHeight="1">
      <c r="A771" s="53"/>
      <c r="B771" s="200"/>
      <c r="C771" s="129"/>
      <c r="D771" s="53"/>
      <c r="E771" s="202"/>
      <c r="F771" s="203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4.25" customHeight="1">
      <c r="A772" s="53"/>
      <c r="B772" s="200"/>
      <c r="C772" s="129"/>
      <c r="D772" s="53"/>
      <c r="E772" s="202"/>
      <c r="F772" s="203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4.25" customHeight="1">
      <c r="A773" s="53"/>
      <c r="B773" s="200"/>
      <c r="C773" s="129"/>
      <c r="D773" s="53"/>
      <c r="E773" s="202"/>
      <c r="F773" s="203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4.25" customHeight="1">
      <c r="A774" s="53"/>
      <c r="B774" s="200"/>
      <c r="C774" s="129"/>
      <c r="D774" s="53"/>
      <c r="E774" s="202"/>
      <c r="F774" s="203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4.25" customHeight="1">
      <c r="A775" s="53"/>
      <c r="B775" s="200"/>
      <c r="C775" s="129"/>
      <c r="D775" s="53"/>
      <c r="E775" s="202"/>
      <c r="F775" s="203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4.25" customHeight="1">
      <c r="A776" s="53"/>
      <c r="B776" s="200"/>
      <c r="C776" s="129"/>
      <c r="D776" s="53"/>
      <c r="E776" s="202"/>
      <c r="F776" s="203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4.25" customHeight="1">
      <c r="A777" s="53"/>
      <c r="B777" s="200"/>
      <c r="C777" s="129"/>
      <c r="D777" s="53"/>
      <c r="E777" s="202"/>
      <c r="F777" s="203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4.25" customHeight="1">
      <c r="A778" s="53"/>
      <c r="B778" s="200"/>
      <c r="C778" s="129"/>
      <c r="D778" s="53"/>
      <c r="E778" s="202"/>
      <c r="F778" s="203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4.25" customHeight="1">
      <c r="A779" s="53"/>
      <c r="B779" s="200"/>
      <c r="C779" s="129"/>
      <c r="D779" s="53"/>
      <c r="E779" s="202"/>
      <c r="F779" s="203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4.25" customHeight="1">
      <c r="A780" s="53"/>
      <c r="B780" s="200"/>
      <c r="C780" s="129"/>
      <c r="D780" s="53"/>
      <c r="E780" s="202"/>
      <c r="F780" s="203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4.25" customHeight="1">
      <c r="A781" s="53"/>
      <c r="B781" s="200"/>
      <c r="C781" s="129"/>
      <c r="D781" s="53"/>
      <c r="E781" s="202"/>
      <c r="F781" s="203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4.25" customHeight="1">
      <c r="A782" s="53"/>
      <c r="B782" s="200"/>
      <c r="C782" s="129"/>
      <c r="D782" s="53"/>
      <c r="E782" s="202"/>
      <c r="F782" s="203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4.25" customHeight="1">
      <c r="A783" s="53"/>
      <c r="B783" s="200"/>
      <c r="C783" s="129"/>
      <c r="D783" s="53"/>
      <c r="E783" s="202"/>
      <c r="F783" s="203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4.25" customHeight="1">
      <c r="A784" s="53"/>
      <c r="B784" s="200"/>
      <c r="C784" s="129"/>
      <c r="D784" s="53"/>
      <c r="E784" s="202"/>
      <c r="F784" s="203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4.25" customHeight="1">
      <c r="A785" s="53"/>
      <c r="B785" s="200"/>
      <c r="C785" s="129"/>
      <c r="D785" s="53"/>
      <c r="E785" s="202"/>
      <c r="F785" s="203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4.25" customHeight="1">
      <c r="A786" s="53"/>
      <c r="B786" s="200"/>
      <c r="C786" s="129"/>
      <c r="D786" s="53"/>
      <c r="E786" s="202"/>
      <c r="F786" s="203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4.25" customHeight="1">
      <c r="A787" s="53"/>
      <c r="B787" s="200"/>
      <c r="C787" s="129"/>
      <c r="D787" s="53"/>
      <c r="E787" s="202"/>
      <c r="F787" s="203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4.25" customHeight="1">
      <c r="A788" s="53"/>
      <c r="B788" s="200"/>
      <c r="C788" s="129"/>
      <c r="D788" s="53"/>
      <c r="E788" s="202"/>
      <c r="F788" s="203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4.25" customHeight="1">
      <c r="A789" s="53"/>
      <c r="B789" s="200"/>
      <c r="C789" s="129"/>
      <c r="D789" s="53"/>
      <c r="E789" s="202"/>
      <c r="F789" s="203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4.25" customHeight="1">
      <c r="A790" s="53"/>
      <c r="B790" s="200"/>
      <c r="C790" s="129"/>
      <c r="D790" s="53"/>
      <c r="E790" s="202"/>
      <c r="F790" s="203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4.25" customHeight="1">
      <c r="A791" s="53"/>
      <c r="B791" s="200"/>
      <c r="C791" s="129"/>
      <c r="D791" s="53"/>
      <c r="E791" s="202"/>
      <c r="F791" s="203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4.25" customHeight="1">
      <c r="A792" s="53"/>
      <c r="B792" s="200"/>
      <c r="C792" s="129"/>
      <c r="D792" s="53"/>
      <c r="E792" s="202"/>
      <c r="F792" s="203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4.25" customHeight="1">
      <c r="A793" s="53"/>
      <c r="B793" s="200"/>
      <c r="C793" s="129"/>
      <c r="D793" s="53"/>
      <c r="E793" s="202"/>
      <c r="F793" s="203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4.25" customHeight="1">
      <c r="A794" s="53"/>
      <c r="B794" s="200"/>
      <c r="C794" s="129"/>
      <c r="D794" s="53"/>
      <c r="E794" s="202"/>
      <c r="F794" s="203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4.25" customHeight="1">
      <c r="A795" s="53"/>
      <c r="B795" s="200"/>
      <c r="C795" s="129"/>
      <c r="D795" s="53"/>
      <c r="E795" s="202"/>
      <c r="F795" s="203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4.25" customHeight="1">
      <c r="A796" s="53"/>
      <c r="B796" s="200"/>
      <c r="C796" s="129"/>
      <c r="D796" s="53"/>
      <c r="E796" s="202"/>
      <c r="F796" s="203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4.25" customHeight="1">
      <c r="A797" s="53"/>
      <c r="B797" s="200"/>
      <c r="C797" s="129"/>
      <c r="D797" s="53"/>
      <c r="E797" s="202"/>
      <c r="F797" s="203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4.25" customHeight="1">
      <c r="A798" s="53"/>
      <c r="B798" s="200"/>
      <c r="C798" s="129"/>
      <c r="D798" s="53"/>
      <c r="E798" s="202"/>
      <c r="F798" s="203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4.25" customHeight="1">
      <c r="A799" s="53"/>
      <c r="B799" s="200"/>
      <c r="C799" s="129"/>
      <c r="D799" s="53"/>
      <c r="E799" s="202"/>
      <c r="F799" s="203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4.25" customHeight="1">
      <c r="A800" s="53"/>
      <c r="B800" s="200"/>
      <c r="C800" s="129"/>
      <c r="D800" s="53"/>
      <c r="E800" s="202"/>
      <c r="F800" s="203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4.25" customHeight="1">
      <c r="A801" s="53"/>
      <c r="B801" s="200"/>
      <c r="C801" s="129"/>
      <c r="D801" s="53"/>
      <c r="E801" s="202"/>
      <c r="F801" s="203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4.25" customHeight="1">
      <c r="A802" s="53"/>
      <c r="B802" s="200"/>
      <c r="C802" s="129"/>
      <c r="D802" s="53"/>
      <c r="E802" s="202"/>
      <c r="F802" s="203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4.25" customHeight="1">
      <c r="A803" s="53"/>
      <c r="B803" s="200"/>
      <c r="C803" s="129"/>
      <c r="D803" s="53"/>
      <c r="E803" s="202"/>
      <c r="F803" s="203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4.25" customHeight="1">
      <c r="A804" s="53"/>
      <c r="B804" s="200"/>
      <c r="C804" s="129"/>
      <c r="D804" s="53"/>
      <c r="E804" s="202"/>
      <c r="F804" s="203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4.25" customHeight="1">
      <c r="A805" s="53"/>
      <c r="B805" s="200"/>
      <c r="C805" s="129"/>
      <c r="D805" s="53"/>
      <c r="E805" s="202"/>
      <c r="F805" s="203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4.25" customHeight="1">
      <c r="A806" s="53"/>
      <c r="B806" s="200"/>
      <c r="C806" s="129"/>
      <c r="D806" s="53"/>
      <c r="E806" s="202"/>
      <c r="F806" s="203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4.25" customHeight="1">
      <c r="A807" s="53"/>
      <c r="B807" s="200"/>
      <c r="C807" s="129"/>
      <c r="D807" s="53"/>
      <c r="E807" s="202"/>
      <c r="F807" s="203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4.25" customHeight="1">
      <c r="A808" s="53"/>
      <c r="B808" s="200"/>
      <c r="C808" s="129"/>
      <c r="D808" s="53"/>
      <c r="E808" s="202"/>
      <c r="F808" s="203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4.25" customHeight="1">
      <c r="A809" s="53"/>
      <c r="B809" s="200"/>
      <c r="C809" s="129"/>
      <c r="D809" s="53"/>
      <c r="E809" s="202"/>
      <c r="F809" s="203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4.25" customHeight="1">
      <c r="A810" s="53"/>
      <c r="B810" s="200"/>
      <c r="C810" s="129"/>
      <c r="D810" s="53"/>
      <c r="E810" s="202"/>
      <c r="F810" s="203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4.25" customHeight="1">
      <c r="A811" s="53"/>
      <c r="B811" s="200"/>
      <c r="C811" s="129"/>
      <c r="D811" s="53"/>
      <c r="E811" s="202"/>
      <c r="F811" s="203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4.25" customHeight="1">
      <c r="A812" s="53"/>
      <c r="B812" s="200"/>
      <c r="C812" s="129"/>
      <c r="D812" s="53"/>
      <c r="E812" s="202"/>
      <c r="F812" s="203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4.25" customHeight="1">
      <c r="A813" s="53"/>
      <c r="B813" s="200"/>
      <c r="C813" s="129"/>
      <c r="D813" s="53"/>
      <c r="E813" s="202"/>
      <c r="F813" s="203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4.25" customHeight="1">
      <c r="A814" s="53"/>
      <c r="B814" s="200"/>
      <c r="C814" s="129"/>
      <c r="D814" s="53"/>
      <c r="E814" s="202"/>
      <c r="F814" s="203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4.25" customHeight="1">
      <c r="A815" s="53"/>
      <c r="B815" s="200"/>
      <c r="C815" s="129"/>
      <c r="D815" s="53"/>
      <c r="E815" s="202"/>
      <c r="F815" s="203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4.25" customHeight="1">
      <c r="A816" s="53"/>
      <c r="B816" s="200"/>
      <c r="C816" s="129"/>
      <c r="D816" s="53"/>
      <c r="E816" s="202"/>
      <c r="F816" s="203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4.25" customHeight="1">
      <c r="A817" s="53"/>
      <c r="B817" s="200"/>
      <c r="C817" s="129"/>
      <c r="D817" s="53"/>
      <c r="E817" s="202"/>
      <c r="F817" s="203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4.25" customHeight="1">
      <c r="A818" s="53"/>
      <c r="B818" s="200"/>
      <c r="C818" s="129"/>
      <c r="D818" s="53"/>
      <c r="E818" s="202"/>
      <c r="F818" s="203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4.25" customHeight="1">
      <c r="A819" s="53"/>
      <c r="B819" s="200"/>
      <c r="C819" s="129"/>
      <c r="D819" s="53"/>
      <c r="E819" s="202"/>
      <c r="F819" s="203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4.25" customHeight="1">
      <c r="A820" s="53"/>
      <c r="B820" s="200"/>
      <c r="C820" s="129"/>
      <c r="D820" s="53"/>
      <c r="E820" s="202"/>
      <c r="F820" s="203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4.25" customHeight="1">
      <c r="A821" s="53"/>
      <c r="B821" s="200"/>
      <c r="C821" s="129"/>
      <c r="D821" s="53"/>
      <c r="E821" s="202"/>
      <c r="F821" s="203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4.25" customHeight="1">
      <c r="A822" s="53"/>
      <c r="B822" s="200"/>
      <c r="C822" s="129"/>
      <c r="D822" s="53"/>
      <c r="E822" s="202"/>
      <c r="F822" s="203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4.25" customHeight="1">
      <c r="A823" s="53"/>
      <c r="B823" s="200"/>
      <c r="C823" s="129"/>
      <c r="D823" s="53"/>
      <c r="E823" s="202"/>
      <c r="F823" s="203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4.25" customHeight="1">
      <c r="A824" s="53"/>
      <c r="B824" s="200"/>
      <c r="C824" s="129"/>
      <c r="D824" s="53"/>
      <c r="E824" s="202"/>
      <c r="F824" s="203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4.25" customHeight="1">
      <c r="A825" s="53"/>
      <c r="B825" s="200"/>
      <c r="C825" s="129"/>
      <c r="D825" s="53"/>
      <c r="E825" s="202"/>
      <c r="F825" s="203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4.25" customHeight="1">
      <c r="A826" s="53"/>
      <c r="B826" s="200"/>
      <c r="C826" s="129"/>
      <c r="D826" s="53"/>
      <c r="E826" s="202"/>
      <c r="F826" s="203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4.25" customHeight="1">
      <c r="A827" s="53"/>
      <c r="B827" s="200"/>
      <c r="C827" s="129"/>
      <c r="D827" s="53"/>
      <c r="E827" s="202"/>
      <c r="F827" s="203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4.25" customHeight="1">
      <c r="A828" s="53"/>
      <c r="B828" s="200"/>
      <c r="C828" s="129"/>
      <c r="D828" s="53"/>
      <c r="E828" s="202"/>
      <c r="F828" s="203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4.25" customHeight="1">
      <c r="A829" s="53"/>
      <c r="B829" s="200"/>
      <c r="C829" s="129"/>
      <c r="D829" s="53"/>
      <c r="E829" s="202"/>
      <c r="F829" s="203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4.25" customHeight="1">
      <c r="A830" s="53"/>
      <c r="B830" s="200"/>
      <c r="C830" s="129"/>
      <c r="D830" s="53"/>
      <c r="E830" s="202"/>
      <c r="F830" s="203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4.25" customHeight="1">
      <c r="A831" s="53"/>
      <c r="B831" s="200"/>
      <c r="C831" s="129"/>
      <c r="D831" s="53"/>
      <c r="E831" s="202"/>
      <c r="F831" s="203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4.25" customHeight="1">
      <c r="A832" s="53"/>
      <c r="B832" s="200"/>
      <c r="C832" s="129"/>
      <c r="D832" s="53"/>
      <c r="E832" s="202"/>
      <c r="F832" s="203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4.25" customHeight="1">
      <c r="A833" s="53"/>
      <c r="B833" s="200"/>
      <c r="C833" s="129"/>
      <c r="D833" s="53"/>
      <c r="E833" s="202"/>
      <c r="F833" s="203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4.25" customHeight="1">
      <c r="A834" s="53"/>
      <c r="B834" s="200"/>
      <c r="C834" s="129"/>
      <c r="D834" s="53"/>
      <c r="E834" s="202"/>
      <c r="F834" s="203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4.25" customHeight="1">
      <c r="A835" s="53"/>
      <c r="B835" s="200"/>
      <c r="C835" s="129"/>
      <c r="D835" s="53"/>
      <c r="E835" s="202"/>
      <c r="F835" s="203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4.25" customHeight="1">
      <c r="A836" s="53"/>
      <c r="B836" s="200"/>
      <c r="C836" s="129"/>
      <c r="D836" s="53"/>
      <c r="E836" s="202"/>
      <c r="F836" s="203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4.25" customHeight="1">
      <c r="A837" s="53"/>
      <c r="B837" s="200"/>
      <c r="C837" s="129"/>
      <c r="D837" s="53"/>
      <c r="E837" s="202"/>
      <c r="F837" s="203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4.25" customHeight="1">
      <c r="A838" s="53"/>
      <c r="B838" s="200"/>
      <c r="C838" s="129"/>
      <c r="D838" s="53"/>
      <c r="E838" s="202"/>
      <c r="F838" s="203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4.25" customHeight="1">
      <c r="A839" s="53"/>
      <c r="B839" s="200"/>
      <c r="C839" s="129"/>
      <c r="D839" s="53"/>
      <c r="E839" s="202"/>
      <c r="F839" s="203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4.25" customHeight="1">
      <c r="A840" s="53"/>
      <c r="B840" s="200"/>
      <c r="C840" s="129"/>
      <c r="D840" s="53"/>
      <c r="E840" s="202"/>
      <c r="F840" s="203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4.25" customHeight="1">
      <c r="A841" s="53"/>
      <c r="B841" s="200"/>
      <c r="C841" s="129"/>
      <c r="D841" s="53"/>
      <c r="E841" s="202"/>
      <c r="F841" s="203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4.25" customHeight="1">
      <c r="A842" s="53"/>
      <c r="B842" s="200"/>
      <c r="C842" s="129"/>
      <c r="D842" s="53"/>
      <c r="E842" s="202"/>
      <c r="F842" s="203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4.25" customHeight="1">
      <c r="A843" s="53"/>
      <c r="B843" s="200"/>
      <c r="C843" s="129"/>
      <c r="D843" s="53"/>
      <c r="E843" s="202"/>
      <c r="F843" s="203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4.25" customHeight="1">
      <c r="A844" s="53"/>
      <c r="B844" s="200"/>
      <c r="C844" s="129"/>
      <c r="D844" s="53"/>
      <c r="E844" s="202"/>
      <c r="F844" s="203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4.25" customHeight="1">
      <c r="A845" s="53"/>
      <c r="B845" s="200"/>
      <c r="C845" s="129"/>
      <c r="D845" s="53"/>
      <c r="E845" s="202"/>
      <c r="F845" s="203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4.25" customHeight="1">
      <c r="A846" s="53"/>
      <c r="B846" s="200"/>
      <c r="C846" s="129"/>
      <c r="D846" s="53"/>
      <c r="E846" s="202"/>
      <c r="F846" s="203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4.25" customHeight="1">
      <c r="A847" s="53"/>
      <c r="B847" s="200"/>
      <c r="C847" s="129"/>
      <c r="D847" s="53"/>
      <c r="E847" s="202"/>
      <c r="F847" s="203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4.25" customHeight="1">
      <c r="A848" s="53"/>
      <c r="B848" s="200"/>
      <c r="C848" s="129"/>
      <c r="D848" s="53"/>
      <c r="E848" s="202"/>
      <c r="F848" s="203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4.25" customHeight="1">
      <c r="A849" s="53"/>
      <c r="B849" s="200"/>
      <c r="C849" s="129"/>
      <c r="D849" s="53"/>
      <c r="E849" s="202"/>
      <c r="F849" s="203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4.25" customHeight="1">
      <c r="A850" s="53"/>
      <c r="B850" s="200"/>
      <c r="C850" s="129"/>
      <c r="D850" s="53"/>
      <c r="E850" s="202"/>
      <c r="F850" s="203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4.25" customHeight="1">
      <c r="A851" s="53"/>
      <c r="B851" s="200"/>
      <c r="C851" s="129"/>
      <c r="D851" s="53"/>
      <c r="E851" s="202"/>
      <c r="F851" s="203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4.25" customHeight="1">
      <c r="A852" s="53"/>
      <c r="B852" s="200"/>
      <c r="C852" s="129"/>
      <c r="D852" s="53"/>
      <c r="E852" s="202"/>
      <c r="F852" s="203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4.25" customHeight="1">
      <c r="A853" s="53"/>
      <c r="B853" s="200"/>
      <c r="C853" s="129"/>
      <c r="D853" s="53"/>
      <c r="E853" s="202"/>
      <c r="F853" s="203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4.25" customHeight="1">
      <c r="A854" s="53"/>
      <c r="B854" s="200"/>
      <c r="C854" s="129"/>
      <c r="D854" s="53"/>
      <c r="E854" s="202"/>
      <c r="F854" s="203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4.25" customHeight="1">
      <c r="A855" s="53"/>
      <c r="B855" s="200"/>
      <c r="C855" s="129"/>
      <c r="D855" s="53"/>
      <c r="E855" s="202"/>
      <c r="F855" s="203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4.25" customHeight="1">
      <c r="A856" s="53"/>
      <c r="B856" s="200"/>
      <c r="C856" s="129"/>
      <c r="D856" s="53"/>
      <c r="E856" s="202"/>
      <c r="F856" s="203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4.25" customHeight="1">
      <c r="A857" s="53"/>
      <c r="B857" s="200"/>
      <c r="C857" s="129"/>
      <c r="D857" s="53"/>
      <c r="E857" s="202"/>
      <c r="F857" s="203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4.25" customHeight="1">
      <c r="A858" s="53"/>
      <c r="B858" s="200"/>
      <c r="C858" s="129"/>
      <c r="D858" s="53"/>
      <c r="E858" s="202"/>
      <c r="F858" s="203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4.25" customHeight="1">
      <c r="A859" s="53"/>
      <c r="B859" s="200"/>
      <c r="C859" s="129"/>
      <c r="D859" s="53"/>
      <c r="E859" s="202"/>
      <c r="F859" s="203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4.25" customHeight="1">
      <c r="A860" s="53"/>
      <c r="B860" s="200"/>
      <c r="C860" s="129"/>
      <c r="D860" s="53"/>
      <c r="E860" s="202"/>
      <c r="F860" s="203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4.25" customHeight="1">
      <c r="A861" s="53"/>
      <c r="B861" s="200"/>
      <c r="C861" s="129"/>
      <c r="D861" s="53"/>
      <c r="E861" s="202"/>
      <c r="F861" s="203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4.25" customHeight="1">
      <c r="A862" s="53"/>
      <c r="B862" s="200"/>
      <c r="C862" s="129"/>
      <c r="D862" s="53"/>
      <c r="E862" s="202"/>
      <c r="F862" s="203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4.25" customHeight="1">
      <c r="A863" s="53"/>
      <c r="B863" s="200"/>
      <c r="C863" s="129"/>
      <c r="D863" s="53"/>
      <c r="E863" s="202"/>
      <c r="F863" s="203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4.25" customHeight="1">
      <c r="A864" s="53"/>
      <c r="B864" s="200"/>
      <c r="C864" s="129"/>
      <c r="D864" s="53"/>
      <c r="E864" s="202"/>
      <c r="F864" s="203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4.25" customHeight="1">
      <c r="A865" s="53"/>
      <c r="B865" s="200"/>
      <c r="C865" s="129"/>
      <c r="D865" s="53"/>
      <c r="E865" s="202"/>
      <c r="F865" s="203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4.25" customHeight="1">
      <c r="A866" s="53"/>
      <c r="B866" s="200"/>
      <c r="C866" s="129"/>
      <c r="D866" s="53"/>
      <c r="E866" s="202"/>
      <c r="F866" s="203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4.25" customHeight="1">
      <c r="A867" s="53"/>
      <c r="B867" s="200"/>
      <c r="C867" s="129"/>
      <c r="D867" s="53"/>
      <c r="E867" s="202"/>
      <c r="F867" s="203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4.25" customHeight="1">
      <c r="A868" s="53"/>
      <c r="B868" s="200"/>
      <c r="C868" s="129"/>
      <c r="D868" s="53"/>
      <c r="E868" s="202"/>
      <c r="F868" s="203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4.25" customHeight="1">
      <c r="A869" s="53"/>
      <c r="B869" s="200"/>
      <c r="C869" s="129"/>
      <c r="D869" s="53"/>
      <c r="E869" s="202"/>
      <c r="F869" s="203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4.25" customHeight="1">
      <c r="A870" s="53"/>
      <c r="B870" s="200"/>
      <c r="C870" s="129"/>
      <c r="D870" s="53"/>
      <c r="E870" s="202"/>
      <c r="F870" s="203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4.25" customHeight="1">
      <c r="A871" s="53"/>
      <c r="B871" s="200"/>
      <c r="C871" s="129"/>
      <c r="D871" s="53"/>
      <c r="E871" s="202"/>
      <c r="F871" s="203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4.25" customHeight="1">
      <c r="A872" s="53"/>
      <c r="B872" s="200"/>
      <c r="C872" s="129"/>
      <c r="D872" s="53"/>
      <c r="E872" s="202"/>
      <c r="F872" s="203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4.25" customHeight="1">
      <c r="A873" s="53"/>
      <c r="B873" s="200"/>
      <c r="C873" s="129"/>
      <c r="D873" s="53"/>
      <c r="E873" s="202"/>
      <c r="F873" s="203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4.25" customHeight="1">
      <c r="A874" s="53"/>
      <c r="B874" s="200"/>
      <c r="C874" s="129"/>
      <c r="D874" s="53"/>
      <c r="E874" s="202"/>
      <c r="F874" s="203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4.25" customHeight="1">
      <c r="A875" s="53"/>
      <c r="B875" s="200"/>
      <c r="C875" s="129"/>
      <c r="D875" s="53"/>
      <c r="E875" s="202"/>
      <c r="F875" s="203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4.25" customHeight="1">
      <c r="A876" s="53"/>
      <c r="B876" s="200"/>
      <c r="C876" s="129"/>
      <c r="D876" s="53"/>
      <c r="E876" s="202"/>
      <c r="F876" s="203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4.25" customHeight="1">
      <c r="A877" s="53"/>
      <c r="B877" s="200"/>
      <c r="C877" s="129"/>
      <c r="D877" s="53"/>
      <c r="E877" s="202"/>
      <c r="F877" s="203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4.25" customHeight="1">
      <c r="A878" s="53"/>
      <c r="B878" s="200"/>
      <c r="C878" s="129"/>
      <c r="D878" s="53"/>
      <c r="E878" s="202"/>
      <c r="F878" s="203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4.25" customHeight="1">
      <c r="A879" s="53"/>
      <c r="B879" s="200"/>
      <c r="C879" s="129"/>
      <c r="D879" s="53"/>
      <c r="E879" s="202"/>
      <c r="F879" s="203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4.25" customHeight="1">
      <c r="A880" s="53"/>
      <c r="B880" s="200"/>
      <c r="C880" s="129"/>
      <c r="D880" s="53"/>
      <c r="E880" s="202"/>
      <c r="F880" s="203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4.25" customHeight="1">
      <c r="A881" s="53"/>
      <c r="B881" s="200"/>
      <c r="C881" s="129"/>
      <c r="D881" s="53"/>
      <c r="E881" s="202"/>
      <c r="F881" s="203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4.25" customHeight="1">
      <c r="A882" s="53"/>
      <c r="B882" s="200"/>
      <c r="C882" s="129"/>
      <c r="D882" s="53"/>
      <c r="E882" s="202"/>
      <c r="F882" s="203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4.25" customHeight="1">
      <c r="A883" s="53"/>
      <c r="B883" s="200"/>
      <c r="C883" s="129"/>
      <c r="D883" s="53"/>
      <c r="E883" s="202"/>
      <c r="F883" s="203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4.25" customHeight="1">
      <c r="A884" s="53"/>
      <c r="B884" s="200"/>
      <c r="C884" s="129"/>
      <c r="D884" s="53"/>
      <c r="E884" s="202"/>
      <c r="F884" s="203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4.25" customHeight="1">
      <c r="A885" s="53"/>
      <c r="B885" s="200"/>
      <c r="C885" s="129"/>
      <c r="D885" s="53"/>
      <c r="E885" s="202"/>
      <c r="F885" s="203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4.25" customHeight="1">
      <c r="A886" s="53"/>
      <c r="B886" s="200"/>
      <c r="C886" s="129"/>
      <c r="D886" s="53"/>
      <c r="E886" s="202"/>
      <c r="F886" s="203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4.25" customHeight="1">
      <c r="A887" s="53"/>
      <c r="B887" s="200"/>
      <c r="C887" s="129"/>
      <c r="D887" s="53"/>
      <c r="E887" s="202"/>
      <c r="F887" s="203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4.25" customHeight="1">
      <c r="A888" s="53"/>
      <c r="B888" s="200"/>
      <c r="C888" s="129"/>
      <c r="D888" s="53"/>
      <c r="E888" s="202"/>
      <c r="F888" s="203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4.25" customHeight="1">
      <c r="A889" s="53"/>
      <c r="B889" s="200"/>
      <c r="C889" s="129"/>
      <c r="D889" s="53"/>
      <c r="E889" s="202"/>
      <c r="F889" s="203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4.25" customHeight="1">
      <c r="A890" s="53"/>
      <c r="B890" s="200"/>
      <c r="C890" s="129"/>
      <c r="D890" s="53"/>
      <c r="E890" s="202"/>
      <c r="F890" s="203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4.25" customHeight="1">
      <c r="A891" s="53"/>
      <c r="B891" s="200"/>
      <c r="C891" s="129"/>
      <c r="D891" s="53"/>
      <c r="E891" s="202"/>
      <c r="F891" s="203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4.25" customHeight="1">
      <c r="A892" s="53"/>
      <c r="B892" s="200"/>
      <c r="C892" s="129"/>
      <c r="D892" s="53"/>
      <c r="E892" s="202"/>
      <c r="F892" s="203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4.25" customHeight="1">
      <c r="A893" s="53"/>
      <c r="B893" s="200"/>
      <c r="C893" s="129"/>
      <c r="D893" s="53"/>
      <c r="E893" s="202"/>
      <c r="F893" s="203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4.25" customHeight="1">
      <c r="A894" s="53"/>
      <c r="B894" s="200"/>
      <c r="C894" s="129"/>
      <c r="D894" s="53"/>
      <c r="E894" s="202"/>
      <c r="F894" s="203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4.25" customHeight="1">
      <c r="A895" s="53"/>
      <c r="B895" s="200"/>
      <c r="C895" s="129"/>
      <c r="D895" s="53"/>
      <c r="E895" s="202"/>
      <c r="F895" s="203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4.25" customHeight="1">
      <c r="A896" s="53"/>
      <c r="B896" s="200"/>
      <c r="C896" s="129"/>
      <c r="D896" s="53"/>
      <c r="E896" s="202"/>
      <c r="F896" s="203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4.25" customHeight="1">
      <c r="A897" s="53"/>
      <c r="B897" s="200"/>
      <c r="C897" s="129"/>
      <c r="D897" s="53"/>
      <c r="E897" s="202"/>
      <c r="F897" s="203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4.25" customHeight="1">
      <c r="A898" s="53"/>
      <c r="B898" s="200"/>
      <c r="C898" s="129"/>
      <c r="D898" s="53"/>
      <c r="E898" s="202"/>
      <c r="F898" s="203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4.25" customHeight="1">
      <c r="A899" s="53"/>
      <c r="B899" s="200"/>
      <c r="C899" s="129"/>
      <c r="D899" s="53"/>
      <c r="E899" s="202"/>
      <c r="F899" s="203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4.25" customHeight="1">
      <c r="A900" s="53"/>
      <c r="B900" s="200"/>
      <c r="C900" s="129"/>
      <c r="D900" s="53"/>
      <c r="E900" s="202"/>
      <c r="F900" s="203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4.25" customHeight="1">
      <c r="A901" s="53"/>
      <c r="B901" s="200"/>
      <c r="C901" s="129"/>
      <c r="D901" s="53"/>
      <c r="E901" s="202"/>
      <c r="F901" s="203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4.25" customHeight="1">
      <c r="A902" s="53"/>
      <c r="B902" s="200"/>
      <c r="C902" s="129"/>
      <c r="D902" s="53"/>
      <c r="E902" s="202"/>
      <c r="F902" s="203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4.25" customHeight="1">
      <c r="A903" s="53"/>
      <c r="B903" s="200"/>
      <c r="C903" s="129"/>
      <c r="D903" s="53"/>
      <c r="E903" s="202"/>
      <c r="F903" s="203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4.25" customHeight="1">
      <c r="A904" s="53"/>
      <c r="B904" s="200"/>
      <c r="C904" s="129"/>
      <c r="D904" s="53"/>
      <c r="E904" s="202"/>
      <c r="F904" s="203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4.25" customHeight="1">
      <c r="A905" s="53"/>
      <c r="B905" s="200"/>
      <c r="C905" s="129"/>
      <c r="D905" s="53"/>
      <c r="E905" s="202"/>
      <c r="F905" s="203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4.25" customHeight="1">
      <c r="A906" s="53"/>
      <c r="B906" s="200"/>
      <c r="C906" s="129"/>
      <c r="D906" s="53"/>
      <c r="E906" s="202"/>
      <c r="F906" s="203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4.25" customHeight="1">
      <c r="A907" s="53"/>
      <c r="B907" s="200"/>
      <c r="C907" s="129"/>
      <c r="D907" s="53"/>
      <c r="E907" s="202"/>
      <c r="F907" s="203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4.25" customHeight="1">
      <c r="A908" s="53"/>
      <c r="B908" s="200"/>
      <c r="C908" s="129"/>
      <c r="D908" s="53"/>
      <c r="E908" s="202"/>
      <c r="F908" s="203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4.25" customHeight="1">
      <c r="A909" s="53"/>
      <c r="B909" s="200"/>
      <c r="C909" s="129"/>
      <c r="D909" s="53"/>
      <c r="E909" s="202"/>
      <c r="F909" s="203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4.25" customHeight="1">
      <c r="A910" s="53"/>
      <c r="B910" s="200"/>
      <c r="C910" s="129"/>
      <c r="D910" s="53"/>
      <c r="E910" s="202"/>
      <c r="F910" s="203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4.25" customHeight="1">
      <c r="A911" s="53"/>
      <c r="B911" s="200"/>
      <c r="C911" s="129"/>
      <c r="D911" s="53"/>
      <c r="E911" s="202"/>
      <c r="F911" s="203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4.25" customHeight="1">
      <c r="A912" s="53"/>
      <c r="B912" s="200"/>
      <c r="C912" s="129"/>
      <c r="D912" s="53"/>
      <c r="E912" s="202"/>
      <c r="F912" s="203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4.25" customHeight="1">
      <c r="A913" s="53"/>
      <c r="B913" s="200"/>
      <c r="C913" s="129"/>
      <c r="D913" s="53"/>
      <c r="E913" s="202"/>
      <c r="F913" s="203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4.25" customHeight="1">
      <c r="A914" s="53"/>
      <c r="B914" s="200"/>
      <c r="C914" s="129"/>
      <c r="D914" s="53"/>
      <c r="E914" s="202"/>
      <c r="F914" s="203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4.25" customHeight="1">
      <c r="A915" s="53"/>
      <c r="B915" s="200"/>
      <c r="C915" s="129"/>
      <c r="D915" s="53"/>
      <c r="E915" s="202"/>
      <c r="F915" s="203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4.25" customHeight="1">
      <c r="A916" s="53"/>
      <c r="B916" s="200"/>
      <c r="C916" s="129"/>
      <c r="D916" s="53"/>
      <c r="E916" s="202"/>
      <c r="F916" s="203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4.25" customHeight="1">
      <c r="A917" s="53"/>
      <c r="B917" s="200"/>
      <c r="C917" s="129"/>
      <c r="D917" s="53"/>
      <c r="E917" s="202"/>
      <c r="F917" s="203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4.25" customHeight="1">
      <c r="A918" s="53"/>
      <c r="B918" s="200"/>
      <c r="C918" s="129"/>
      <c r="D918" s="53"/>
      <c r="E918" s="202"/>
      <c r="F918" s="203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4.25" customHeight="1">
      <c r="A919" s="53"/>
      <c r="B919" s="200"/>
      <c r="C919" s="129"/>
      <c r="D919" s="53"/>
      <c r="E919" s="202"/>
      <c r="F919" s="203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4.25" customHeight="1">
      <c r="A920" s="53"/>
      <c r="B920" s="200"/>
      <c r="C920" s="129"/>
      <c r="D920" s="53"/>
      <c r="E920" s="202"/>
      <c r="F920" s="203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4.25" customHeight="1">
      <c r="A921" s="53"/>
      <c r="B921" s="200"/>
      <c r="C921" s="129"/>
      <c r="D921" s="53"/>
      <c r="E921" s="202"/>
      <c r="F921" s="203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4.25" customHeight="1">
      <c r="A922" s="53"/>
      <c r="B922" s="200"/>
      <c r="C922" s="129"/>
      <c r="D922" s="53"/>
      <c r="E922" s="202"/>
      <c r="F922" s="203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4.25" customHeight="1">
      <c r="A923" s="53"/>
      <c r="B923" s="200"/>
      <c r="C923" s="129"/>
      <c r="D923" s="53"/>
      <c r="E923" s="202"/>
      <c r="F923" s="203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4.25" customHeight="1">
      <c r="A924" s="53"/>
      <c r="B924" s="200"/>
      <c r="C924" s="129"/>
      <c r="D924" s="53"/>
      <c r="E924" s="202"/>
      <c r="F924" s="203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4.25" customHeight="1">
      <c r="A925" s="53"/>
      <c r="B925" s="200"/>
      <c r="C925" s="129"/>
      <c r="D925" s="53"/>
      <c r="E925" s="202"/>
      <c r="F925" s="203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4.25" customHeight="1">
      <c r="A926" s="53"/>
      <c r="B926" s="200"/>
      <c r="C926" s="129"/>
      <c r="D926" s="53"/>
      <c r="E926" s="202"/>
      <c r="F926" s="203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4.25" customHeight="1">
      <c r="A927" s="53"/>
      <c r="B927" s="200"/>
      <c r="C927" s="129"/>
      <c r="D927" s="53"/>
      <c r="E927" s="202"/>
      <c r="F927" s="203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4.25" customHeight="1">
      <c r="A928" s="53"/>
      <c r="B928" s="200"/>
      <c r="C928" s="129"/>
      <c r="D928" s="53"/>
      <c r="E928" s="202"/>
      <c r="F928" s="203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4.25" customHeight="1">
      <c r="A929" s="53"/>
      <c r="B929" s="200"/>
      <c r="C929" s="129"/>
      <c r="D929" s="53"/>
      <c r="E929" s="202"/>
      <c r="F929" s="203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4.25" customHeight="1">
      <c r="A930" s="53"/>
      <c r="B930" s="200"/>
      <c r="C930" s="129"/>
      <c r="D930" s="53"/>
      <c r="E930" s="202"/>
      <c r="F930" s="203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4.25" customHeight="1">
      <c r="A931" s="53"/>
      <c r="B931" s="200"/>
      <c r="C931" s="129"/>
      <c r="D931" s="53"/>
      <c r="E931" s="202"/>
      <c r="F931" s="203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4.25" customHeight="1">
      <c r="A932" s="53"/>
      <c r="B932" s="200"/>
      <c r="C932" s="129"/>
      <c r="D932" s="53"/>
      <c r="E932" s="202"/>
      <c r="F932" s="203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4.25" customHeight="1">
      <c r="A933" s="53"/>
      <c r="B933" s="200"/>
      <c r="C933" s="129"/>
      <c r="D933" s="53"/>
      <c r="E933" s="202"/>
      <c r="F933" s="203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4.25" customHeight="1">
      <c r="A934" s="53"/>
      <c r="B934" s="200"/>
      <c r="C934" s="129"/>
      <c r="D934" s="53"/>
      <c r="E934" s="202"/>
      <c r="F934" s="203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4.25" customHeight="1">
      <c r="A935" s="53"/>
      <c r="B935" s="200"/>
      <c r="C935" s="129"/>
      <c r="D935" s="53"/>
      <c r="E935" s="202"/>
      <c r="F935" s="203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4.25" customHeight="1">
      <c r="A936" s="53"/>
      <c r="B936" s="200"/>
      <c r="C936" s="129"/>
      <c r="D936" s="53"/>
      <c r="E936" s="202"/>
      <c r="F936" s="203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4.25" customHeight="1">
      <c r="A937" s="53"/>
      <c r="B937" s="200"/>
      <c r="C937" s="129"/>
      <c r="D937" s="53"/>
      <c r="E937" s="202"/>
      <c r="F937" s="203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4.25" customHeight="1">
      <c r="A938" s="53"/>
      <c r="B938" s="200"/>
      <c r="C938" s="129"/>
      <c r="D938" s="53"/>
      <c r="E938" s="202"/>
      <c r="F938" s="203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4.25" customHeight="1">
      <c r="A939" s="53"/>
      <c r="B939" s="200"/>
      <c r="C939" s="129"/>
      <c r="D939" s="53"/>
      <c r="E939" s="202"/>
      <c r="F939" s="203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4.25" customHeight="1">
      <c r="A940" s="53"/>
      <c r="B940" s="200"/>
      <c r="C940" s="129"/>
      <c r="D940" s="53"/>
      <c r="E940" s="202"/>
      <c r="F940" s="203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4.25" customHeight="1">
      <c r="A941" s="53"/>
      <c r="B941" s="200"/>
      <c r="C941" s="129"/>
      <c r="D941" s="53"/>
      <c r="E941" s="202"/>
      <c r="F941" s="203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4.25" customHeight="1">
      <c r="A942" s="53"/>
      <c r="B942" s="200"/>
      <c r="C942" s="129"/>
      <c r="D942" s="53"/>
      <c r="E942" s="202"/>
      <c r="F942" s="203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4.25" customHeight="1">
      <c r="A943" s="53"/>
      <c r="B943" s="200"/>
      <c r="C943" s="129"/>
      <c r="D943" s="53"/>
      <c r="E943" s="202"/>
      <c r="F943" s="203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4.25" customHeight="1">
      <c r="A944" s="53"/>
      <c r="B944" s="200"/>
      <c r="C944" s="129"/>
      <c r="D944" s="53"/>
      <c r="E944" s="202"/>
      <c r="F944" s="203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4.25" customHeight="1">
      <c r="A945" s="53"/>
      <c r="B945" s="200"/>
      <c r="C945" s="129"/>
      <c r="D945" s="53"/>
      <c r="E945" s="202"/>
      <c r="F945" s="203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4.25" customHeight="1">
      <c r="A946" s="53"/>
      <c r="B946" s="200"/>
      <c r="C946" s="129"/>
      <c r="D946" s="53"/>
      <c r="E946" s="202"/>
      <c r="F946" s="203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4.25" customHeight="1">
      <c r="A947" s="53"/>
      <c r="B947" s="200"/>
      <c r="C947" s="129"/>
      <c r="D947" s="53"/>
      <c r="E947" s="202"/>
      <c r="F947" s="203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4.25" customHeight="1">
      <c r="A948" s="53"/>
      <c r="B948" s="200"/>
      <c r="C948" s="129"/>
      <c r="D948" s="53"/>
      <c r="E948" s="202"/>
      <c r="F948" s="203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4.25" customHeight="1">
      <c r="A949" s="53"/>
      <c r="B949" s="200"/>
      <c r="C949" s="129"/>
      <c r="D949" s="53"/>
      <c r="E949" s="202"/>
      <c r="F949" s="203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4.25" customHeight="1">
      <c r="A950" s="53"/>
      <c r="B950" s="200"/>
      <c r="C950" s="129"/>
      <c r="D950" s="53"/>
      <c r="E950" s="202"/>
      <c r="F950" s="203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4.25" customHeight="1">
      <c r="A951" s="53"/>
      <c r="B951" s="200"/>
      <c r="C951" s="129"/>
      <c r="D951" s="53"/>
      <c r="E951" s="202"/>
      <c r="F951" s="203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4.25" customHeight="1">
      <c r="A952" s="53"/>
      <c r="B952" s="200"/>
      <c r="C952" s="129"/>
      <c r="D952" s="53"/>
      <c r="E952" s="202"/>
      <c r="F952" s="203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4.25" customHeight="1">
      <c r="A953" s="53"/>
      <c r="B953" s="200"/>
      <c r="C953" s="129"/>
      <c r="D953" s="53"/>
      <c r="E953" s="202"/>
      <c r="F953" s="203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4.25" customHeight="1">
      <c r="A954" s="53"/>
      <c r="B954" s="200"/>
      <c r="C954" s="129"/>
      <c r="D954" s="53"/>
      <c r="E954" s="202"/>
      <c r="F954" s="203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4.25" customHeight="1">
      <c r="A955" s="53"/>
      <c r="B955" s="200"/>
      <c r="C955" s="129"/>
      <c r="D955" s="53"/>
      <c r="E955" s="202"/>
      <c r="F955" s="203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4.25" customHeight="1">
      <c r="A956" s="53"/>
      <c r="B956" s="200"/>
      <c r="C956" s="129"/>
      <c r="D956" s="53"/>
      <c r="E956" s="202"/>
      <c r="F956" s="203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4.25" customHeight="1">
      <c r="A957" s="53"/>
      <c r="B957" s="200"/>
      <c r="C957" s="129"/>
      <c r="D957" s="53"/>
      <c r="E957" s="202"/>
      <c r="F957" s="203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4.25" customHeight="1">
      <c r="A958" s="53"/>
      <c r="B958" s="200"/>
      <c r="C958" s="129"/>
      <c r="D958" s="53"/>
      <c r="E958" s="202"/>
      <c r="F958" s="203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4.25" customHeight="1">
      <c r="A959" s="53"/>
      <c r="B959" s="200"/>
      <c r="C959" s="129"/>
      <c r="D959" s="53"/>
      <c r="E959" s="202"/>
      <c r="F959" s="203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4.25" customHeight="1">
      <c r="A960" s="53"/>
      <c r="B960" s="200"/>
      <c r="C960" s="129"/>
      <c r="D960" s="53"/>
      <c r="E960" s="202"/>
      <c r="F960" s="203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4.25" customHeight="1">
      <c r="A961" s="53"/>
      <c r="B961" s="200"/>
      <c r="C961" s="129"/>
      <c r="D961" s="53"/>
      <c r="E961" s="202"/>
      <c r="F961" s="203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4.25" customHeight="1">
      <c r="A962" s="53"/>
      <c r="B962" s="200"/>
      <c r="C962" s="129"/>
      <c r="D962" s="53"/>
      <c r="E962" s="202"/>
      <c r="F962" s="203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4.25" customHeight="1">
      <c r="A963" s="53"/>
      <c r="B963" s="200"/>
      <c r="C963" s="129"/>
      <c r="D963" s="53"/>
      <c r="E963" s="202"/>
      <c r="F963" s="203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4.25" customHeight="1">
      <c r="A964" s="53"/>
      <c r="B964" s="200"/>
      <c r="C964" s="129"/>
      <c r="D964" s="53"/>
      <c r="E964" s="202"/>
      <c r="F964" s="203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4.25" customHeight="1">
      <c r="A965" s="53"/>
      <c r="B965" s="200"/>
      <c r="C965" s="129"/>
      <c r="D965" s="53"/>
      <c r="E965" s="202"/>
      <c r="F965" s="203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4.25" customHeight="1">
      <c r="A966" s="53"/>
      <c r="B966" s="200"/>
      <c r="C966" s="129"/>
      <c r="D966" s="53"/>
      <c r="E966" s="202"/>
      <c r="F966" s="203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4.25" customHeight="1">
      <c r="A967" s="53"/>
      <c r="B967" s="200"/>
      <c r="C967" s="129"/>
      <c r="D967" s="53"/>
      <c r="E967" s="202"/>
      <c r="F967" s="203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4.25" customHeight="1">
      <c r="A968" s="53"/>
      <c r="B968" s="200"/>
      <c r="C968" s="129"/>
      <c r="D968" s="53"/>
      <c r="E968" s="202"/>
      <c r="F968" s="203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4.25" customHeight="1">
      <c r="A969" s="53"/>
      <c r="B969" s="200"/>
      <c r="C969" s="129"/>
      <c r="D969" s="53"/>
      <c r="E969" s="202"/>
      <c r="F969" s="203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4.25" customHeight="1">
      <c r="A970" s="53"/>
      <c r="B970" s="200"/>
      <c r="C970" s="129"/>
      <c r="D970" s="53"/>
      <c r="E970" s="202"/>
      <c r="F970" s="203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4.25" customHeight="1">
      <c r="A971" s="53"/>
      <c r="B971" s="200"/>
      <c r="C971" s="129"/>
      <c r="D971" s="53"/>
      <c r="E971" s="202"/>
      <c r="F971" s="203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4.25" customHeight="1">
      <c r="A972" s="53"/>
      <c r="B972" s="200"/>
      <c r="C972" s="129"/>
      <c r="D972" s="53"/>
      <c r="E972" s="202"/>
      <c r="F972" s="203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4.25" customHeight="1">
      <c r="A973" s="53"/>
      <c r="B973" s="200"/>
      <c r="C973" s="129"/>
      <c r="D973" s="53"/>
      <c r="E973" s="202"/>
      <c r="F973" s="203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4.25" customHeight="1">
      <c r="A974" s="53"/>
      <c r="B974" s="200"/>
      <c r="C974" s="129"/>
      <c r="D974" s="53"/>
      <c r="E974" s="202"/>
      <c r="F974" s="203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4.25" customHeight="1">
      <c r="A975" s="53"/>
      <c r="B975" s="200"/>
      <c r="C975" s="129"/>
      <c r="D975" s="53"/>
      <c r="E975" s="202"/>
      <c r="F975" s="203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4.25" customHeight="1">
      <c r="A976" s="53"/>
      <c r="B976" s="200"/>
      <c r="C976" s="129"/>
      <c r="D976" s="53"/>
      <c r="E976" s="202"/>
      <c r="F976" s="203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4.25" customHeight="1">
      <c r="A977" s="53"/>
      <c r="B977" s="200"/>
      <c r="C977" s="129"/>
      <c r="D977" s="53"/>
      <c r="E977" s="202"/>
      <c r="F977" s="203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4.25" customHeight="1">
      <c r="A978" s="53"/>
      <c r="B978" s="200"/>
      <c r="C978" s="129"/>
      <c r="D978" s="53"/>
      <c r="E978" s="202"/>
      <c r="F978" s="203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4.25" customHeight="1">
      <c r="A979" s="53"/>
      <c r="B979" s="200"/>
      <c r="C979" s="129"/>
      <c r="D979" s="53"/>
      <c r="E979" s="202"/>
      <c r="F979" s="203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4.25" customHeight="1">
      <c r="A980" s="53"/>
      <c r="B980" s="200"/>
      <c r="C980" s="129"/>
      <c r="D980" s="53"/>
      <c r="E980" s="202"/>
      <c r="F980" s="203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4.25" customHeight="1">
      <c r="A981" s="53"/>
      <c r="B981" s="200"/>
      <c r="C981" s="129"/>
      <c r="D981" s="53"/>
      <c r="E981" s="202"/>
      <c r="F981" s="203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4.25" customHeight="1">
      <c r="A982" s="53"/>
      <c r="B982" s="200"/>
      <c r="C982" s="129"/>
      <c r="D982" s="53"/>
      <c r="E982" s="202"/>
      <c r="F982" s="203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4.25" customHeight="1">
      <c r="A983" s="53"/>
      <c r="B983" s="200"/>
      <c r="C983" s="129"/>
      <c r="D983" s="53"/>
      <c r="E983" s="202"/>
      <c r="F983" s="203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4.25" customHeight="1">
      <c r="A984" s="53"/>
      <c r="B984" s="200"/>
      <c r="C984" s="129"/>
      <c r="D984" s="53"/>
      <c r="E984" s="202"/>
      <c r="F984" s="203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4.25" customHeight="1">
      <c r="A985" s="53"/>
      <c r="B985" s="200"/>
      <c r="C985" s="129"/>
      <c r="D985" s="53"/>
      <c r="E985" s="202"/>
      <c r="F985" s="203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4.25" customHeight="1">
      <c r="A986" s="53"/>
      <c r="B986" s="200"/>
      <c r="C986" s="129"/>
      <c r="D986" s="53"/>
      <c r="E986" s="202"/>
      <c r="F986" s="203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4.25" customHeight="1">
      <c r="A987" s="53"/>
      <c r="B987" s="200"/>
      <c r="C987" s="129"/>
      <c r="D987" s="53"/>
      <c r="E987" s="202"/>
      <c r="F987" s="203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4.25" customHeight="1">
      <c r="A988" s="53"/>
      <c r="B988" s="200"/>
      <c r="C988" s="129"/>
      <c r="D988" s="53"/>
      <c r="E988" s="202"/>
      <c r="F988" s="203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4.25" customHeight="1">
      <c r="A989" s="53"/>
      <c r="B989" s="200"/>
      <c r="C989" s="129"/>
      <c r="D989" s="53"/>
      <c r="E989" s="202"/>
      <c r="F989" s="203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4.25" customHeight="1">
      <c r="A990" s="53"/>
      <c r="B990" s="200"/>
      <c r="C990" s="129"/>
      <c r="D990" s="53"/>
      <c r="E990" s="202"/>
      <c r="F990" s="203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4.25" customHeight="1">
      <c r="A991" s="53"/>
      <c r="B991" s="200"/>
      <c r="C991" s="129"/>
      <c r="D991" s="53"/>
      <c r="E991" s="202"/>
      <c r="F991" s="203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4.25" customHeight="1">
      <c r="A992" s="53"/>
      <c r="B992" s="200"/>
      <c r="C992" s="129"/>
      <c r="D992" s="53"/>
      <c r="E992" s="202"/>
      <c r="F992" s="203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4.25" customHeight="1">
      <c r="A993" s="53"/>
      <c r="B993" s="200"/>
      <c r="C993" s="129"/>
      <c r="D993" s="53"/>
      <c r="E993" s="202"/>
      <c r="F993" s="203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4.25" customHeight="1">
      <c r="A994" s="53"/>
      <c r="B994" s="200"/>
      <c r="C994" s="129"/>
      <c r="D994" s="53"/>
      <c r="E994" s="202"/>
      <c r="F994" s="203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4.25" customHeight="1">
      <c r="A995" s="53"/>
      <c r="B995" s="200"/>
      <c r="C995" s="129"/>
      <c r="D995" s="53"/>
      <c r="E995" s="202"/>
      <c r="F995" s="203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4.25" customHeight="1">
      <c r="A996" s="53"/>
      <c r="B996" s="200"/>
      <c r="C996" s="129"/>
      <c r="D996" s="53"/>
      <c r="E996" s="202"/>
      <c r="F996" s="203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4.25" customHeight="1">
      <c r="A997" s="53"/>
      <c r="B997" s="200"/>
      <c r="C997" s="129"/>
      <c r="D997" s="53"/>
      <c r="E997" s="202"/>
      <c r="F997" s="203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4.25" customHeight="1">
      <c r="A998" s="53"/>
      <c r="B998" s="200"/>
      <c r="C998" s="129"/>
      <c r="D998" s="53"/>
      <c r="E998" s="202"/>
      <c r="F998" s="203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4.25" customHeight="1">
      <c r="A999" s="53"/>
      <c r="B999" s="200"/>
      <c r="C999" s="129"/>
      <c r="D999" s="53"/>
      <c r="E999" s="202"/>
      <c r="F999" s="203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4.25" customHeight="1">
      <c r="A1000" s="53"/>
      <c r="B1000" s="200"/>
      <c r="C1000" s="129"/>
      <c r="D1000" s="53"/>
      <c r="E1000" s="202"/>
      <c r="F1000" s="203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autoFilter ref="A3:G45"/>
  <mergeCells count="2">
    <mergeCell ref="B2:D2"/>
    <mergeCell ref="B45:C45"/>
  </mergeCells>
  <pageMargins left="0.70866141732283472" right="0.70866141732283472" top="0.55118110236220474" bottom="0.55118110236220474" header="0" footer="0"/>
  <pageSetup scale="83" orientation="portrait"/>
  <headerFooter>
    <oddFooter>&amp;R&amp;P/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00"/>
  <sheetViews>
    <sheetView workbookViewId="0">
      <selection activeCell="B23" sqref="B23"/>
    </sheetView>
  </sheetViews>
  <sheetFormatPr baseColWidth="10" defaultColWidth="14.42578125" defaultRowHeight="15" customHeight="1"/>
  <cols>
    <col min="1" max="1" width="47.85546875" customWidth="1"/>
    <col min="2" max="2" width="21.5703125" customWidth="1"/>
    <col min="3" max="3" width="11.42578125" customWidth="1"/>
    <col min="4" max="4" width="20.85546875" customWidth="1"/>
    <col min="5" max="26" width="11.42578125" customWidth="1"/>
  </cols>
  <sheetData>
    <row r="1" spans="1:26" ht="13.5" customHeight="1">
      <c r="A1" s="230" t="s">
        <v>1153</v>
      </c>
      <c r="B1" s="148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3.5" customHeight="1">
      <c r="A2" s="124"/>
      <c r="B2" s="148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ht="13.5" customHeight="1">
      <c r="A3" s="231" t="s">
        <v>1154</v>
      </c>
      <c r="B3" s="232" t="s">
        <v>1155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3.5" customHeight="1">
      <c r="A4" s="233" t="s">
        <v>967</v>
      </c>
      <c r="B4" s="234">
        <f>'Presupuesto de Ingresos 2024'!E9</f>
        <v>23917170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13.5" customHeight="1">
      <c r="A5" s="233" t="s">
        <v>1156</v>
      </c>
      <c r="B5" s="234">
        <f>'Presupuesto de Ingresos 2024'!E35</f>
        <v>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3.5" customHeight="1">
      <c r="A6" s="233" t="s">
        <v>981</v>
      </c>
      <c r="B6" s="234">
        <f>'Presupuesto de Ingresos 2024'!E40</f>
        <v>10324953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3.5" customHeight="1">
      <c r="A7" s="233" t="s">
        <v>1014</v>
      </c>
      <c r="B7" s="234">
        <f>'Presupuesto de Ingresos 2024'!E273</f>
        <v>14623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13.5" customHeight="1">
      <c r="A8" s="233" t="s">
        <v>1021</v>
      </c>
      <c r="B8" s="234">
        <f>'Presupuesto de Ingresos 2024'!E295</f>
        <v>476291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13.5" customHeight="1">
      <c r="A9" s="233" t="s">
        <v>1157</v>
      </c>
      <c r="B9" s="234">
        <f>'Presupuesto de Ingresos 2024'!E363</f>
        <v>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13.5" customHeight="1">
      <c r="A10" s="233" t="s">
        <v>1065</v>
      </c>
      <c r="B10" s="234">
        <f>'Presupuesto de Ingresos 2024'!E416</f>
        <v>82875378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3.5" customHeight="1">
      <c r="A11" s="233" t="s">
        <v>1070</v>
      </c>
      <c r="B11" s="234">
        <f>'Presupuesto de Ingresos 2024'!E441</f>
        <v>74955945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3.5" customHeight="1">
      <c r="A12" s="233" t="s">
        <v>1071</v>
      </c>
      <c r="B12" s="234">
        <f>'Presupuesto de Ingresos 2024'!E448</f>
        <v>338920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3.5" customHeight="1">
      <c r="A13" s="233" t="s">
        <v>1158</v>
      </c>
      <c r="B13" s="234">
        <f>'Presupuesto de Ingresos 2024'!E466</f>
        <v>0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3.5" customHeight="1">
      <c r="A14" s="233" t="s">
        <v>1075</v>
      </c>
      <c r="B14" s="234">
        <f>'Presupuesto de Ingresos 2024'!E468</f>
        <v>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23.25" customHeight="1">
      <c r="A15" s="233" t="s">
        <v>1159</v>
      </c>
      <c r="B15" s="234">
        <f>'Presupuesto de Ingresos 2024'!E470</f>
        <v>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13.5" customHeight="1">
      <c r="A16" s="233" t="s">
        <v>1083</v>
      </c>
      <c r="B16" s="234">
        <f>'Presupuesto de Ingresos 2024'!E483</f>
        <v>11072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13.5" customHeight="1">
      <c r="A17" s="233" t="s">
        <v>933</v>
      </c>
      <c r="B17" s="234">
        <f>'Presupuesto de Ingresos 2024'!E494</f>
        <v>0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13.5" customHeight="1">
      <c r="A18" s="235" t="s">
        <v>964</v>
      </c>
      <c r="B18" s="236">
        <f>'Presupuesto de Ingresos 2024'!E7</f>
        <v>192914352</v>
      </c>
      <c r="C18" s="148"/>
      <c r="D18" s="148">
        <f>SUM(B4:B17)</f>
        <v>192914352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13.5" customHeight="1">
      <c r="A19" s="124"/>
      <c r="B19" s="148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3.5" customHeight="1">
      <c r="A20" s="124"/>
      <c r="B20" s="148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3.5" customHeight="1">
      <c r="A21" s="231" t="s">
        <v>1160</v>
      </c>
      <c r="B21" s="232" t="s">
        <v>1155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18.75" customHeight="1">
      <c r="A22" s="233" t="s">
        <v>1161</v>
      </c>
      <c r="B22" s="234">
        <v>0</v>
      </c>
      <c r="C22" s="237" t="s">
        <v>1162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8.75" customHeight="1">
      <c r="A23" s="233" t="s">
        <v>1163</v>
      </c>
      <c r="B23" s="234">
        <v>0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3.5" customHeight="1">
      <c r="A24" s="235" t="s">
        <v>964</v>
      </c>
      <c r="B24" s="236">
        <f>SUM(B22:B23)</f>
        <v>0</v>
      </c>
      <c r="C24" s="124"/>
      <c r="D24" s="238">
        <f>+B18+B24</f>
        <v>192914352</v>
      </c>
      <c r="E24" s="239" t="s">
        <v>1164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13.5" customHeight="1">
      <c r="A25" s="124"/>
      <c r="B25" s="148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3.5" customHeight="1">
      <c r="A26" s="124"/>
      <c r="B26" s="148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3.5" customHeight="1">
      <c r="A27" s="124"/>
      <c r="B27" s="148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ht="13.5" customHeight="1">
      <c r="A28" s="240"/>
      <c r="B28" s="148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48"/>
    </row>
    <row r="29" spans="1:26" ht="13.5" customHeight="1">
      <c r="A29" s="124"/>
      <c r="B29" s="148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13.5" customHeight="1">
      <c r="A30" s="124"/>
      <c r="B30" s="148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3.5" customHeight="1">
      <c r="A31" s="124"/>
      <c r="B31" s="148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3.5" customHeight="1">
      <c r="A32" s="124"/>
      <c r="B32" s="148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3.5" customHeight="1">
      <c r="A33" s="124"/>
      <c r="B33" s="148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13.5" customHeight="1">
      <c r="A34" s="124"/>
      <c r="B34" s="148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ht="13.5" customHeight="1">
      <c r="A35" s="124"/>
      <c r="B35" s="148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ht="13.5" customHeight="1">
      <c r="A36" s="124"/>
      <c r="B36" s="148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3.5" customHeight="1">
      <c r="A37" s="124"/>
      <c r="B37" s="148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3.5" customHeight="1">
      <c r="A38" s="124"/>
      <c r="B38" s="148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3.5" customHeight="1">
      <c r="A39" s="124"/>
      <c r="B39" s="148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3.5" customHeight="1">
      <c r="A40" s="124"/>
      <c r="B40" s="148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3.5" customHeight="1">
      <c r="A41" s="124"/>
      <c r="B41" s="148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ht="13.5" customHeight="1">
      <c r="A42" s="124"/>
      <c r="B42" s="148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3.5" customHeight="1">
      <c r="A43" s="124"/>
      <c r="B43" s="148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3.5" customHeight="1">
      <c r="A44" s="124"/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3.5" customHeight="1">
      <c r="A45" s="124"/>
      <c r="B45" s="148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3.5" customHeight="1">
      <c r="A46" s="124"/>
      <c r="B46" s="148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3.5" customHeight="1">
      <c r="A47" s="124"/>
      <c r="B47" s="148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ht="13.5" customHeight="1">
      <c r="A48" s="124"/>
      <c r="B48" s="148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ht="13.5" customHeight="1">
      <c r="A49" s="124"/>
      <c r="B49" s="148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ht="13.5" customHeight="1">
      <c r="A50" s="124"/>
      <c r="B50" s="148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ht="13.5" customHeight="1">
      <c r="A51" s="124"/>
      <c r="B51" s="148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3.5" customHeight="1">
      <c r="A52" s="124"/>
      <c r="B52" s="148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ht="13.5" customHeight="1">
      <c r="A53" s="124"/>
      <c r="B53" s="148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ht="13.5" customHeight="1">
      <c r="A54" s="124"/>
      <c r="B54" s="148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ht="13.5" customHeight="1">
      <c r="A55" s="124"/>
      <c r="B55" s="148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26" ht="13.5" customHeight="1">
      <c r="A56" s="124"/>
      <c r="B56" s="148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ht="13.5" customHeight="1">
      <c r="A57" s="124"/>
      <c r="B57" s="148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ht="13.5" customHeight="1">
      <c r="A58" s="124"/>
      <c r="B58" s="148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ht="13.5" customHeight="1">
      <c r="A59" s="124"/>
      <c r="B59" s="148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ht="13.5" customHeight="1">
      <c r="A60" s="124"/>
      <c r="B60" s="148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ht="13.5" customHeight="1">
      <c r="A61" s="124"/>
      <c r="B61" s="148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ht="13.5" customHeight="1">
      <c r="A62" s="124"/>
      <c r="B62" s="148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ht="13.5" customHeight="1">
      <c r="A63" s="124"/>
      <c r="B63" s="148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ht="13.5" customHeight="1">
      <c r="A64" s="124"/>
      <c r="B64" s="148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ht="13.5" customHeight="1">
      <c r="A65" s="124"/>
      <c r="B65" s="148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ht="13.5" customHeight="1">
      <c r="A66" s="124"/>
      <c r="B66" s="148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ht="13.5" customHeight="1">
      <c r="A67" s="124"/>
      <c r="B67" s="148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ht="13.5" customHeight="1">
      <c r="A68" s="124"/>
      <c r="B68" s="148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ht="13.5" customHeight="1">
      <c r="A69" s="124"/>
      <c r="B69" s="148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ht="13.5" customHeight="1">
      <c r="A70" s="124"/>
      <c r="B70" s="148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ht="13.5" customHeight="1">
      <c r="A71" s="124"/>
      <c r="B71" s="148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ht="13.5" customHeight="1">
      <c r="A72" s="124"/>
      <c r="B72" s="148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ht="13.5" customHeight="1">
      <c r="A73" s="124"/>
      <c r="B73" s="148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</row>
    <row r="74" spans="1:26" ht="13.5" customHeight="1">
      <c r="A74" s="124"/>
      <c r="B74" s="148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ht="13.5" customHeight="1">
      <c r="A75" s="124"/>
      <c r="B75" s="148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ht="13.5" customHeight="1">
      <c r="A76" s="124"/>
      <c r="B76" s="148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ht="13.5" customHeight="1">
      <c r="A77" s="124"/>
      <c r="B77" s="148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</row>
    <row r="78" spans="1:26" ht="13.5" customHeight="1">
      <c r="A78" s="124"/>
      <c r="B78" s="148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</row>
    <row r="79" spans="1:26" ht="13.5" customHeight="1">
      <c r="A79" s="124"/>
      <c r="B79" s="148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</row>
    <row r="80" spans="1:26" ht="13.5" customHeight="1">
      <c r="A80" s="124"/>
      <c r="B80" s="148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</row>
    <row r="81" spans="1:26" ht="13.5" customHeight="1">
      <c r="A81" s="124"/>
      <c r="B81" s="148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</row>
    <row r="82" spans="1:26" ht="13.5" customHeight="1">
      <c r="A82" s="124"/>
      <c r="B82" s="148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</row>
    <row r="83" spans="1:26" ht="13.5" customHeight="1">
      <c r="A83" s="124"/>
      <c r="B83" s="148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</row>
    <row r="84" spans="1:26" ht="13.5" customHeight="1">
      <c r="A84" s="124"/>
      <c r="B84" s="148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</row>
    <row r="85" spans="1:26" ht="13.5" customHeight="1">
      <c r="A85" s="124"/>
      <c r="B85" s="148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</row>
    <row r="86" spans="1:26" ht="13.5" customHeight="1">
      <c r="A86" s="124"/>
      <c r="B86" s="148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</row>
    <row r="87" spans="1:26" ht="13.5" customHeight="1">
      <c r="A87" s="124"/>
      <c r="B87" s="148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</row>
    <row r="88" spans="1:26" ht="13.5" customHeight="1">
      <c r="A88" s="124"/>
      <c r="B88" s="148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</row>
    <row r="89" spans="1:26" ht="13.5" customHeight="1">
      <c r="A89" s="124"/>
      <c r="B89" s="148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</row>
    <row r="90" spans="1:26" ht="13.5" customHeight="1">
      <c r="A90" s="124"/>
      <c r="B90" s="148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</row>
    <row r="91" spans="1:26" ht="13.5" customHeight="1">
      <c r="A91" s="124"/>
      <c r="B91" s="148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</row>
    <row r="92" spans="1:26" ht="13.5" customHeight="1">
      <c r="A92" s="124"/>
      <c r="B92" s="148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</row>
    <row r="93" spans="1:26" ht="13.5" customHeight="1">
      <c r="A93" s="124"/>
      <c r="B93" s="148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</row>
    <row r="94" spans="1:26" ht="13.5" customHeight="1">
      <c r="A94" s="124"/>
      <c r="B94" s="148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</row>
    <row r="95" spans="1:26" ht="13.5" customHeight="1">
      <c r="A95" s="124"/>
      <c r="B95" s="148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</row>
    <row r="96" spans="1:26" ht="13.5" customHeight="1">
      <c r="A96" s="124"/>
      <c r="B96" s="148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</row>
    <row r="97" spans="1:26" ht="13.5" customHeight="1">
      <c r="A97" s="124"/>
      <c r="B97" s="148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</row>
    <row r="98" spans="1:26" ht="13.5" customHeight="1">
      <c r="A98" s="124"/>
      <c r="B98" s="148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</row>
    <row r="99" spans="1:26" ht="13.5" customHeight="1">
      <c r="A99" s="124"/>
      <c r="B99" s="148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</row>
    <row r="100" spans="1:26" ht="13.5" customHeight="1">
      <c r="A100" s="124"/>
      <c r="B100" s="148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</row>
    <row r="101" spans="1:26" ht="13.5" customHeight="1">
      <c r="A101" s="124"/>
      <c r="B101" s="148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</row>
    <row r="102" spans="1:26" ht="13.5" customHeight="1">
      <c r="A102" s="124"/>
      <c r="B102" s="148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</row>
    <row r="103" spans="1:26" ht="13.5" customHeight="1">
      <c r="A103" s="124"/>
      <c r="B103" s="148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</row>
    <row r="104" spans="1:26" ht="13.5" customHeight="1">
      <c r="A104" s="124"/>
      <c r="B104" s="148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</row>
    <row r="105" spans="1:26" ht="13.5" customHeight="1">
      <c r="A105" s="124"/>
      <c r="B105" s="148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</row>
    <row r="106" spans="1:26" ht="13.5" customHeight="1">
      <c r="A106" s="124"/>
      <c r="B106" s="148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</row>
    <row r="107" spans="1:26" ht="13.5" customHeight="1">
      <c r="A107" s="124"/>
      <c r="B107" s="148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</row>
    <row r="108" spans="1:26" ht="13.5" customHeight="1">
      <c r="A108" s="124"/>
      <c r="B108" s="148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</row>
    <row r="109" spans="1:26" ht="13.5" customHeight="1">
      <c r="A109" s="124"/>
      <c r="B109" s="148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</row>
    <row r="110" spans="1:26" ht="13.5" customHeight="1">
      <c r="A110" s="124"/>
      <c r="B110" s="148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</row>
    <row r="111" spans="1:26" ht="13.5" customHeight="1">
      <c r="A111" s="124"/>
      <c r="B111" s="148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</row>
    <row r="112" spans="1:26" ht="13.5" customHeight="1">
      <c r="A112" s="124"/>
      <c r="B112" s="148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</row>
    <row r="113" spans="1:26" ht="13.5" customHeight="1">
      <c r="A113" s="124"/>
      <c r="B113" s="148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</row>
    <row r="114" spans="1:26" ht="13.5" customHeight="1">
      <c r="A114" s="124"/>
      <c r="B114" s="148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</row>
    <row r="115" spans="1:26" ht="13.5" customHeight="1">
      <c r="A115" s="124"/>
      <c r="B115" s="148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</row>
    <row r="116" spans="1:26" ht="13.5" customHeight="1">
      <c r="A116" s="124"/>
      <c r="B116" s="148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</row>
    <row r="117" spans="1:26" ht="13.5" customHeight="1">
      <c r="A117" s="124"/>
      <c r="B117" s="148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</row>
    <row r="118" spans="1:26" ht="13.5" customHeight="1">
      <c r="A118" s="124"/>
      <c r="B118" s="148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</row>
    <row r="119" spans="1:26" ht="13.5" customHeight="1">
      <c r="A119" s="124"/>
      <c r="B119" s="148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</row>
    <row r="120" spans="1:26" ht="13.5" customHeight="1">
      <c r="A120" s="124"/>
      <c r="B120" s="148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</row>
    <row r="121" spans="1:26" ht="13.5" customHeight="1">
      <c r="A121" s="124"/>
      <c r="B121" s="148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</row>
    <row r="122" spans="1:26" ht="13.5" customHeight="1">
      <c r="A122" s="124"/>
      <c r="B122" s="148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</row>
    <row r="123" spans="1:26" ht="13.5" customHeight="1">
      <c r="A123" s="124"/>
      <c r="B123" s="148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</row>
    <row r="124" spans="1:26" ht="13.5" customHeight="1">
      <c r="A124" s="124"/>
      <c r="B124" s="148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</row>
    <row r="125" spans="1:26" ht="13.5" customHeight="1">
      <c r="A125" s="124"/>
      <c r="B125" s="148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</row>
    <row r="126" spans="1:26" ht="13.5" customHeight="1">
      <c r="A126" s="124"/>
      <c r="B126" s="148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</row>
    <row r="127" spans="1:26" ht="13.5" customHeight="1">
      <c r="A127" s="124"/>
      <c r="B127" s="148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</row>
    <row r="128" spans="1:26" ht="13.5" customHeight="1">
      <c r="A128" s="124"/>
      <c r="B128" s="148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</row>
    <row r="129" spans="1:26" ht="13.5" customHeight="1">
      <c r="A129" s="124"/>
      <c r="B129" s="148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</row>
    <row r="130" spans="1:26" ht="13.5" customHeight="1">
      <c r="A130" s="124"/>
      <c r="B130" s="148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</row>
    <row r="131" spans="1:26" ht="13.5" customHeight="1">
      <c r="A131" s="124"/>
      <c r="B131" s="148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</row>
    <row r="132" spans="1:26" ht="13.5" customHeight="1">
      <c r="A132" s="124"/>
      <c r="B132" s="148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</row>
    <row r="133" spans="1:26" ht="13.5" customHeight="1">
      <c r="A133" s="124"/>
      <c r="B133" s="148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ht="13.5" customHeight="1">
      <c r="A134" s="124"/>
      <c r="B134" s="148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</row>
    <row r="135" spans="1:26" ht="13.5" customHeight="1">
      <c r="A135" s="124"/>
      <c r="B135" s="148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</row>
    <row r="136" spans="1:26" ht="13.5" customHeight="1">
      <c r="A136" s="124"/>
      <c r="B136" s="148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</row>
    <row r="137" spans="1:26" ht="13.5" customHeight="1">
      <c r="A137" s="124"/>
      <c r="B137" s="148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</row>
    <row r="138" spans="1:26" ht="13.5" customHeight="1">
      <c r="A138" s="124"/>
      <c r="B138" s="148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</row>
    <row r="139" spans="1:26" ht="13.5" customHeight="1">
      <c r="A139" s="124"/>
      <c r="B139" s="148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</row>
    <row r="140" spans="1:26" ht="13.5" customHeight="1">
      <c r="A140" s="124"/>
      <c r="B140" s="148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</row>
    <row r="141" spans="1:26" ht="13.5" customHeight="1">
      <c r="A141" s="124"/>
      <c r="B141" s="148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</row>
    <row r="142" spans="1:26" ht="13.5" customHeight="1">
      <c r="A142" s="124"/>
      <c r="B142" s="148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</row>
    <row r="143" spans="1:26" ht="13.5" customHeight="1">
      <c r="A143" s="124"/>
      <c r="B143" s="148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</row>
    <row r="144" spans="1:26" ht="13.5" customHeight="1">
      <c r="A144" s="124"/>
      <c r="B144" s="148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</row>
    <row r="145" spans="1:26" ht="13.5" customHeight="1">
      <c r="A145" s="124"/>
      <c r="B145" s="148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</row>
    <row r="146" spans="1:26" ht="13.5" customHeight="1">
      <c r="A146" s="124"/>
      <c r="B146" s="148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</row>
    <row r="147" spans="1:26" ht="13.5" customHeight="1">
      <c r="A147" s="124"/>
      <c r="B147" s="148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</row>
    <row r="148" spans="1:26" ht="13.5" customHeight="1">
      <c r="A148" s="124"/>
      <c r="B148" s="148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</row>
    <row r="149" spans="1:26" ht="13.5" customHeight="1">
      <c r="A149" s="124"/>
      <c r="B149" s="148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</row>
    <row r="150" spans="1:26" ht="13.5" customHeight="1">
      <c r="A150" s="124"/>
      <c r="B150" s="148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</row>
    <row r="151" spans="1:26" ht="13.5" customHeight="1">
      <c r="A151" s="124"/>
      <c r="B151" s="148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</row>
    <row r="152" spans="1:26" ht="13.5" customHeight="1">
      <c r="A152" s="124"/>
      <c r="B152" s="148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</row>
    <row r="153" spans="1:26" ht="13.5" customHeight="1">
      <c r="A153" s="124"/>
      <c r="B153" s="148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</row>
    <row r="154" spans="1:26" ht="13.5" customHeight="1">
      <c r="A154" s="124"/>
      <c r="B154" s="148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</row>
    <row r="155" spans="1:26" ht="13.5" customHeight="1">
      <c r="A155" s="124"/>
      <c r="B155" s="148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</row>
    <row r="156" spans="1:26" ht="13.5" customHeight="1">
      <c r="A156" s="124"/>
      <c r="B156" s="148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</row>
    <row r="157" spans="1:26" ht="13.5" customHeight="1">
      <c r="A157" s="124"/>
      <c r="B157" s="148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</row>
    <row r="158" spans="1:26" ht="13.5" customHeight="1">
      <c r="A158" s="124"/>
      <c r="B158" s="148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</row>
    <row r="159" spans="1:26" ht="13.5" customHeight="1">
      <c r="A159" s="124"/>
      <c r="B159" s="148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</row>
    <row r="160" spans="1:26" ht="13.5" customHeight="1">
      <c r="A160" s="124"/>
      <c r="B160" s="148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</row>
    <row r="161" spans="1:26" ht="13.5" customHeight="1">
      <c r="A161" s="124"/>
      <c r="B161" s="148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</row>
    <row r="162" spans="1:26" ht="13.5" customHeight="1">
      <c r="A162" s="124"/>
      <c r="B162" s="148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</row>
    <row r="163" spans="1:26" ht="13.5" customHeight="1">
      <c r="A163" s="124"/>
      <c r="B163" s="148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</row>
    <row r="164" spans="1:26" ht="13.5" customHeight="1">
      <c r="A164" s="124"/>
      <c r="B164" s="148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</row>
    <row r="165" spans="1:26" ht="13.5" customHeight="1">
      <c r="A165" s="124"/>
      <c r="B165" s="148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</row>
    <row r="166" spans="1:26" ht="13.5" customHeight="1">
      <c r="A166" s="124"/>
      <c r="B166" s="148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</row>
    <row r="167" spans="1:26" ht="13.5" customHeight="1">
      <c r="A167" s="124"/>
      <c r="B167" s="148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</row>
    <row r="168" spans="1:26" ht="13.5" customHeight="1">
      <c r="A168" s="124"/>
      <c r="B168" s="148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</row>
    <row r="169" spans="1:26" ht="13.5" customHeight="1">
      <c r="A169" s="124"/>
      <c r="B169" s="148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</row>
    <row r="170" spans="1:26" ht="13.5" customHeight="1">
      <c r="A170" s="124"/>
      <c r="B170" s="148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</row>
    <row r="171" spans="1:26" ht="13.5" customHeight="1">
      <c r="A171" s="124"/>
      <c r="B171" s="148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</row>
    <row r="172" spans="1:26" ht="13.5" customHeight="1">
      <c r="A172" s="124"/>
      <c r="B172" s="148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</row>
    <row r="173" spans="1:26" ht="13.5" customHeight="1">
      <c r="A173" s="124"/>
      <c r="B173" s="148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</row>
    <row r="174" spans="1:26" ht="13.5" customHeight="1">
      <c r="A174" s="124"/>
      <c r="B174" s="148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</row>
    <row r="175" spans="1:26" ht="13.5" customHeight="1">
      <c r="A175" s="124"/>
      <c r="B175" s="148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</row>
    <row r="176" spans="1:26" ht="13.5" customHeight="1">
      <c r="A176" s="124"/>
      <c r="B176" s="148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</row>
    <row r="177" spans="1:26" ht="13.5" customHeight="1">
      <c r="A177" s="124"/>
      <c r="B177" s="148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</row>
    <row r="178" spans="1:26" ht="13.5" customHeight="1">
      <c r="A178" s="124"/>
      <c r="B178" s="148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</row>
    <row r="179" spans="1:26" ht="13.5" customHeight="1">
      <c r="A179" s="124"/>
      <c r="B179" s="148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</row>
    <row r="180" spans="1:26" ht="13.5" customHeight="1">
      <c r="A180" s="124"/>
      <c r="B180" s="148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</row>
    <row r="181" spans="1:26" ht="13.5" customHeight="1">
      <c r="A181" s="124"/>
      <c r="B181" s="148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</row>
    <row r="182" spans="1:26" ht="13.5" customHeight="1">
      <c r="A182" s="124"/>
      <c r="B182" s="148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</row>
    <row r="183" spans="1:26" ht="13.5" customHeight="1">
      <c r="A183" s="124"/>
      <c r="B183" s="148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</row>
    <row r="184" spans="1:26" ht="13.5" customHeight="1">
      <c r="A184" s="124"/>
      <c r="B184" s="148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</row>
    <row r="185" spans="1:26" ht="13.5" customHeight="1">
      <c r="A185" s="124"/>
      <c r="B185" s="148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</row>
    <row r="186" spans="1:26" ht="13.5" customHeight="1">
      <c r="A186" s="124"/>
      <c r="B186" s="148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</row>
    <row r="187" spans="1:26" ht="13.5" customHeight="1">
      <c r="A187" s="124"/>
      <c r="B187" s="148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</row>
    <row r="188" spans="1:26" ht="13.5" customHeight="1">
      <c r="A188" s="124"/>
      <c r="B188" s="148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</row>
    <row r="189" spans="1:26" ht="13.5" customHeight="1">
      <c r="A189" s="124"/>
      <c r="B189" s="148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</row>
    <row r="190" spans="1:26" ht="13.5" customHeight="1">
      <c r="A190" s="124"/>
      <c r="B190" s="148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</row>
    <row r="191" spans="1:26" ht="13.5" customHeight="1">
      <c r="A191" s="124"/>
      <c r="B191" s="148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</row>
    <row r="192" spans="1:26" ht="13.5" customHeight="1">
      <c r="A192" s="124"/>
      <c r="B192" s="148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</row>
    <row r="193" spans="1:26" ht="13.5" customHeight="1">
      <c r="A193" s="124"/>
      <c r="B193" s="148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</row>
    <row r="194" spans="1:26" ht="13.5" customHeight="1">
      <c r="A194" s="124"/>
      <c r="B194" s="148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ht="13.5" customHeight="1">
      <c r="A195" s="124"/>
      <c r="B195" s="148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</row>
    <row r="196" spans="1:26" ht="13.5" customHeight="1">
      <c r="A196" s="124"/>
      <c r="B196" s="148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</row>
    <row r="197" spans="1:26" ht="13.5" customHeight="1">
      <c r="A197" s="124"/>
      <c r="B197" s="148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</row>
    <row r="198" spans="1:26" ht="13.5" customHeight="1">
      <c r="A198" s="124"/>
      <c r="B198" s="148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</row>
    <row r="199" spans="1:26" ht="13.5" customHeight="1">
      <c r="A199" s="241"/>
      <c r="B199" s="148"/>
      <c r="C199" s="124"/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spans="1:26" ht="13.5" customHeight="1">
      <c r="A200" s="241"/>
      <c r="B200" s="148"/>
      <c r="C200" s="124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spans="1:26" ht="13.5" customHeight="1">
      <c r="A201" s="241"/>
      <c r="B201" s="148"/>
      <c r="C201" s="124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spans="1:26" ht="13.5" customHeight="1">
      <c r="A202" s="124"/>
      <c r="B202" s="148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</row>
    <row r="203" spans="1:26" ht="13.5" customHeight="1">
      <c r="A203" s="124"/>
      <c r="B203" s="148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</row>
    <row r="204" spans="1:26" ht="13.5" customHeight="1">
      <c r="A204" s="124"/>
      <c r="B204" s="148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</row>
    <row r="205" spans="1:26" ht="13.5" customHeight="1">
      <c r="A205" s="124"/>
      <c r="B205" s="242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</row>
    <row r="206" spans="1:26" ht="13.5" customHeight="1">
      <c r="A206" s="124"/>
      <c r="B206" s="148"/>
      <c r="C206" s="124"/>
      <c r="D206" s="124"/>
      <c r="E206" s="124" t="s">
        <v>1165</v>
      </c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</row>
    <row r="207" spans="1:26" ht="13.5" customHeight="1">
      <c r="A207" s="124"/>
      <c r="B207" s="24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</row>
    <row r="208" spans="1:26" ht="13.5" customHeight="1">
      <c r="A208" s="124"/>
      <c r="B208" s="24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</row>
    <row r="209" spans="1:26" ht="13.5" customHeight="1">
      <c r="A209" s="124"/>
      <c r="B209" s="148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</row>
    <row r="210" spans="1:26" ht="13.5" customHeight="1">
      <c r="A210" s="124"/>
      <c r="B210" s="148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</row>
    <row r="211" spans="1:26" ht="13.5" customHeight="1">
      <c r="A211" s="124"/>
      <c r="B211" s="148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</row>
    <row r="212" spans="1:26" ht="13.5" customHeight="1">
      <c r="A212" s="124"/>
      <c r="B212" s="148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</row>
    <row r="213" spans="1:26" ht="13.5" customHeight="1">
      <c r="A213" s="124"/>
      <c r="B213" s="148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</row>
    <row r="214" spans="1:26" ht="13.5" customHeight="1">
      <c r="A214" s="124"/>
      <c r="B214" s="148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</row>
    <row r="215" spans="1:26" ht="13.5" customHeight="1">
      <c r="A215" s="124"/>
      <c r="B215" s="148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</row>
    <row r="216" spans="1:26" ht="13.5" customHeight="1">
      <c r="A216" s="124"/>
      <c r="B216" s="148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</row>
    <row r="217" spans="1:26" ht="13.5" customHeight="1">
      <c r="A217" s="124"/>
      <c r="B217" s="148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</row>
    <row r="218" spans="1:26" ht="13.5" customHeight="1">
      <c r="A218" s="124"/>
      <c r="B218" s="148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</row>
    <row r="219" spans="1:26" ht="13.5" customHeight="1">
      <c r="A219" s="124"/>
      <c r="B219" s="148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</row>
    <row r="220" spans="1:26" ht="13.5" customHeight="1">
      <c r="A220" s="124"/>
      <c r="B220" s="148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</row>
    <row r="221" spans="1:26" ht="13.5" customHeight="1">
      <c r="A221" s="124"/>
      <c r="B221" s="148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</row>
    <row r="222" spans="1:26" ht="13.5" customHeight="1">
      <c r="A222" s="124"/>
      <c r="B222" s="148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</row>
    <row r="223" spans="1:26" ht="13.5" customHeight="1">
      <c r="A223" s="124"/>
      <c r="B223" s="148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</row>
    <row r="224" spans="1:26" ht="13.5" customHeight="1">
      <c r="A224" s="124"/>
      <c r="B224" s="148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</row>
    <row r="225" spans="1:26" ht="13.5" customHeight="1">
      <c r="A225" s="124"/>
      <c r="B225" s="148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</row>
    <row r="226" spans="1:26" ht="13.5" customHeight="1">
      <c r="A226" s="124"/>
      <c r="B226" s="148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</row>
    <row r="227" spans="1:26" ht="13.5" customHeight="1">
      <c r="A227" s="124"/>
      <c r="B227" s="148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</row>
    <row r="228" spans="1:26" ht="13.5" customHeight="1">
      <c r="A228" s="124"/>
      <c r="B228" s="148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</row>
    <row r="229" spans="1:26" ht="13.5" customHeight="1">
      <c r="A229" s="124"/>
      <c r="B229" s="148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</row>
    <row r="230" spans="1:26" ht="13.5" customHeight="1">
      <c r="A230" s="124"/>
      <c r="B230" s="148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</row>
    <row r="231" spans="1:26" ht="13.5" customHeight="1">
      <c r="A231" s="124"/>
      <c r="B231" s="148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</row>
    <row r="232" spans="1:26" ht="13.5" customHeight="1">
      <c r="A232" s="124"/>
      <c r="B232" s="148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</row>
    <row r="233" spans="1:26" ht="13.5" customHeight="1">
      <c r="A233" s="124"/>
      <c r="B233" s="148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</row>
    <row r="234" spans="1:26" ht="13.5" customHeight="1">
      <c r="A234" s="124"/>
      <c r="B234" s="148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</row>
    <row r="235" spans="1:26" ht="13.5" customHeight="1">
      <c r="A235" s="124"/>
      <c r="B235" s="148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</row>
    <row r="236" spans="1:26" ht="13.5" customHeight="1">
      <c r="A236" s="124"/>
      <c r="B236" s="148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</row>
    <row r="237" spans="1:26" ht="13.5" customHeight="1">
      <c r="A237" s="124"/>
      <c r="B237" s="244"/>
      <c r="C237" s="241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</row>
    <row r="238" spans="1:26" ht="13.5" customHeight="1">
      <c r="A238" s="124"/>
      <c r="B238" s="244"/>
      <c r="C238" s="241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</row>
    <row r="239" spans="1:26" ht="13.5" customHeight="1">
      <c r="A239" s="124"/>
      <c r="B239" s="244"/>
      <c r="C239" s="241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</row>
    <row r="240" spans="1:26" ht="13.5" customHeight="1">
      <c r="A240" s="124"/>
      <c r="B240" s="148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</row>
    <row r="241" spans="1:26" ht="13.5" customHeight="1">
      <c r="A241" s="124"/>
      <c r="B241" s="148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</row>
    <row r="242" spans="1:26" ht="13.5" customHeight="1">
      <c r="A242" s="124"/>
      <c r="B242" s="148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</row>
    <row r="243" spans="1:26" ht="13.5" customHeight="1">
      <c r="A243" s="124"/>
      <c r="B243" s="148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</row>
    <row r="244" spans="1:26" ht="13.5" customHeight="1">
      <c r="A244" s="124"/>
      <c r="B244" s="148"/>
      <c r="C244" s="124"/>
      <c r="D244" s="124"/>
      <c r="E244" s="124" t="s">
        <v>1166</v>
      </c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</row>
    <row r="245" spans="1:26" ht="13.5" customHeight="1">
      <c r="A245" s="124"/>
      <c r="B245" s="148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</row>
    <row r="246" spans="1:26" ht="13.5" customHeight="1">
      <c r="A246" s="124"/>
      <c r="B246" s="148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</row>
    <row r="247" spans="1:26" ht="13.5" customHeight="1">
      <c r="A247" s="124"/>
      <c r="B247" s="148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</row>
    <row r="248" spans="1:26" ht="13.5" customHeight="1">
      <c r="A248" s="124"/>
      <c r="B248" s="148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</row>
    <row r="249" spans="1:26" ht="13.5" customHeight="1">
      <c r="A249" s="124"/>
      <c r="B249" s="148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</row>
    <row r="250" spans="1:26" ht="13.5" customHeight="1">
      <c r="A250" s="124"/>
      <c r="B250" s="148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</row>
    <row r="251" spans="1:26" ht="13.5" customHeight="1">
      <c r="A251" s="124"/>
      <c r="B251" s="148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</row>
    <row r="252" spans="1:26" ht="13.5" customHeight="1">
      <c r="A252" s="124"/>
      <c r="B252" s="148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</row>
    <row r="253" spans="1:26" ht="13.5" customHeight="1">
      <c r="A253" s="124"/>
      <c r="B253" s="148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</row>
    <row r="254" spans="1:26" ht="13.5" customHeight="1">
      <c r="A254" s="124"/>
      <c r="B254" s="148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</row>
    <row r="255" spans="1:26" ht="13.5" customHeight="1">
      <c r="A255" s="124"/>
      <c r="B255" s="148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</row>
    <row r="256" spans="1:26" ht="13.5" customHeight="1">
      <c r="A256" s="124"/>
      <c r="B256" s="148"/>
      <c r="C256" s="241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</row>
    <row r="257" spans="1:26" ht="13.5" customHeight="1">
      <c r="A257" s="124"/>
      <c r="B257" s="148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</row>
    <row r="258" spans="1:26" ht="13.5" customHeight="1">
      <c r="A258" s="124"/>
      <c r="B258" s="148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</row>
    <row r="259" spans="1:26" ht="13.5" customHeight="1">
      <c r="A259" s="124"/>
      <c r="B259" s="148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</row>
    <row r="260" spans="1:26" ht="13.5" customHeight="1">
      <c r="A260" s="124"/>
      <c r="B260" s="148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</row>
    <row r="261" spans="1:26" ht="13.5" customHeight="1">
      <c r="A261" s="124"/>
      <c r="B261" s="148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</row>
    <row r="262" spans="1:26" ht="13.5" customHeight="1">
      <c r="A262" s="124"/>
      <c r="B262" s="148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</row>
    <row r="263" spans="1:26" ht="13.5" customHeight="1">
      <c r="A263" s="124"/>
      <c r="B263" s="148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</row>
    <row r="264" spans="1:26" ht="13.5" customHeight="1">
      <c r="A264" s="124"/>
      <c r="B264" s="148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</row>
    <row r="265" spans="1:26" ht="13.5" customHeight="1">
      <c r="A265" s="124"/>
      <c r="B265" s="148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</row>
    <row r="266" spans="1:26" ht="13.5" customHeight="1">
      <c r="A266" s="124"/>
      <c r="B266" s="148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</row>
    <row r="267" spans="1:26" ht="13.5" customHeight="1">
      <c r="A267" s="124"/>
      <c r="B267" s="148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</row>
    <row r="268" spans="1:26" ht="13.5" customHeight="1">
      <c r="A268" s="124"/>
      <c r="B268" s="148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</row>
    <row r="269" spans="1:26" ht="13.5" customHeight="1">
      <c r="A269" s="124"/>
      <c r="B269" s="148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</row>
    <row r="270" spans="1:26" ht="13.5" customHeight="1">
      <c r="A270" s="124"/>
      <c r="B270" s="148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</row>
    <row r="271" spans="1:26" ht="13.5" customHeight="1">
      <c r="A271" s="124"/>
      <c r="B271" s="148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</row>
    <row r="272" spans="1:26" ht="13.5" customHeight="1">
      <c r="A272" s="124"/>
      <c r="B272" s="148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</row>
    <row r="273" spans="1:26" ht="13.5" customHeight="1">
      <c r="A273" s="124"/>
      <c r="B273" s="148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</row>
    <row r="274" spans="1:26" ht="13.5" customHeight="1">
      <c r="A274" s="124"/>
      <c r="B274" s="148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</row>
    <row r="275" spans="1:26" ht="13.5" customHeight="1">
      <c r="A275" s="124"/>
      <c r="B275" s="148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</row>
    <row r="276" spans="1:26" ht="13.5" customHeight="1">
      <c r="A276" s="124"/>
      <c r="B276" s="148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</row>
    <row r="277" spans="1:26" ht="13.5" customHeight="1">
      <c r="A277" s="124"/>
      <c r="B277" s="148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</row>
    <row r="278" spans="1:26" ht="13.5" customHeight="1">
      <c r="A278" s="124"/>
      <c r="B278" s="148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</row>
    <row r="279" spans="1:26" ht="13.5" customHeight="1">
      <c r="A279" s="124"/>
      <c r="B279" s="148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</row>
    <row r="280" spans="1:26" ht="13.5" customHeight="1">
      <c r="A280" s="124"/>
      <c r="B280" s="148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</row>
    <row r="281" spans="1:26" ht="13.5" customHeight="1">
      <c r="A281" s="124"/>
      <c r="B281" s="148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</row>
    <row r="282" spans="1:26" ht="13.5" customHeight="1">
      <c r="A282" s="124"/>
      <c r="B282" s="148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</row>
    <row r="283" spans="1:26" ht="13.5" customHeight="1">
      <c r="A283" s="124"/>
      <c r="B283" s="148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</row>
    <row r="284" spans="1:26" ht="13.5" customHeight="1">
      <c r="A284" s="124"/>
      <c r="B284" s="148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</row>
    <row r="285" spans="1:26" ht="13.5" customHeight="1">
      <c r="A285" s="124"/>
      <c r="B285" s="148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</row>
    <row r="286" spans="1:26" ht="13.5" customHeight="1">
      <c r="A286" s="124"/>
      <c r="B286" s="148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</row>
    <row r="287" spans="1:26" ht="13.5" customHeight="1">
      <c r="A287" s="124"/>
      <c r="B287" s="148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</row>
    <row r="288" spans="1:26" ht="13.5" customHeight="1">
      <c r="A288" s="124"/>
      <c r="B288" s="148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</row>
    <row r="289" spans="1:26" ht="13.5" customHeight="1">
      <c r="A289" s="124"/>
      <c r="B289" s="148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</row>
    <row r="290" spans="1:26" ht="13.5" customHeight="1">
      <c r="A290" s="124"/>
      <c r="B290" s="148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</row>
    <row r="291" spans="1:26" ht="13.5" customHeight="1">
      <c r="A291" s="124"/>
      <c r="B291" s="148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</row>
    <row r="292" spans="1:26" ht="13.5" customHeight="1">
      <c r="A292" s="124"/>
      <c r="B292" s="148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</row>
    <row r="293" spans="1:26" ht="13.5" customHeight="1">
      <c r="A293" s="124"/>
      <c r="B293" s="148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</row>
    <row r="294" spans="1:26" ht="13.5" customHeight="1">
      <c r="A294" s="124"/>
      <c r="B294" s="148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</row>
    <row r="295" spans="1:26" ht="13.5" customHeight="1">
      <c r="A295" s="124"/>
      <c r="B295" s="148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</row>
    <row r="296" spans="1:26" ht="13.5" customHeight="1">
      <c r="A296" s="124"/>
      <c r="B296" s="148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</row>
    <row r="297" spans="1:26" ht="13.5" customHeight="1">
      <c r="A297" s="124"/>
      <c r="B297" s="148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</row>
    <row r="298" spans="1:26" ht="13.5" customHeight="1">
      <c r="A298" s="124"/>
      <c r="B298" s="148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</row>
    <row r="299" spans="1:26" ht="13.5" customHeight="1">
      <c r="A299" s="124"/>
      <c r="B299" s="148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</row>
    <row r="300" spans="1:26" ht="13.5" customHeight="1">
      <c r="A300" s="124"/>
      <c r="B300" s="148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</row>
    <row r="301" spans="1:26" ht="13.5" customHeight="1">
      <c r="A301" s="124"/>
      <c r="B301" s="148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</row>
    <row r="302" spans="1:26" ht="13.5" customHeight="1">
      <c r="A302" s="124"/>
      <c r="B302" s="148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</row>
    <row r="303" spans="1:26" ht="13.5" customHeight="1">
      <c r="A303" s="124"/>
      <c r="B303" s="148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</row>
    <row r="304" spans="1:26" ht="13.5" customHeight="1">
      <c r="A304" s="124"/>
      <c r="B304" s="148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</row>
    <row r="305" spans="1:26" ht="13.5" customHeight="1">
      <c r="A305" s="124"/>
      <c r="B305" s="148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</row>
    <row r="306" spans="1:26" ht="13.5" customHeight="1">
      <c r="A306" s="124"/>
      <c r="B306" s="148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</row>
    <row r="307" spans="1:26" ht="13.5" customHeight="1">
      <c r="A307" s="124"/>
      <c r="B307" s="148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</row>
    <row r="308" spans="1:26" ht="13.5" customHeight="1">
      <c r="A308" s="124"/>
      <c r="B308" s="148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</row>
    <row r="309" spans="1:26" ht="13.5" customHeight="1">
      <c r="A309" s="124"/>
      <c r="B309" s="148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</row>
    <row r="310" spans="1:26" ht="13.5" customHeight="1">
      <c r="A310" s="124"/>
      <c r="B310" s="148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</row>
    <row r="311" spans="1:26" ht="13.5" customHeight="1">
      <c r="A311" s="124"/>
      <c r="B311" s="148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</row>
    <row r="312" spans="1:26" ht="13.5" customHeight="1">
      <c r="A312" s="124"/>
      <c r="B312" s="148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</row>
    <row r="313" spans="1:26" ht="13.5" customHeight="1">
      <c r="A313" s="124"/>
      <c r="B313" s="148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</row>
    <row r="314" spans="1:26" ht="13.5" customHeight="1">
      <c r="A314" s="124"/>
      <c r="B314" s="148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</row>
    <row r="315" spans="1:26" ht="13.5" customHeight="1">
      <c r="A315" s="124"/>
      <c r="B315" s="148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</row>
    <row r="316" spans="1:26" ht="13.5" customHeight="1">
      <c r="A316" s="124"/>
      <c r="B316" s="148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</row>
    <row r="317" spans="1:26" ht="13.5" customHeight="1">
      <c r="A317" s="124"/>
      <c r="B317" s="148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</row>
    <row r="318" spans="1:26" ht="13.5" customHeight="1">
      <c r="A318" s="124"/>
      <c r="B318" s="148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</row>
    <row r="319" spans="1:26" ht="13.5" customHeight="1">
      <c r="A319" s="124"/>
      <c r="B319" s="148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</row>
    <row r="320" spans="1:26" ht="13.5" customHeight="1">
      <c r="A320" s="124"/>
      <c r="B320" s="148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</row>
    <row r="321" spans="1:26" ht="13.5" customHeight="1">
      <c r="A321" s="124"/>
      <c r="B321" s="148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</row>
    <row r="322" spans="1:26" ht="13.5" customHeight="1">
      <c r="A322" s="124"/>
      <c r="B322" s="148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</row>
    <row r="323" spans="1:26" ht="13.5" customHeight="1">
      <c r="A323" s="124"/>
      <c r="B323" s="148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</row>
    <row r="324" spans="1:26" ht="13.5" customHeight="1">
      <c r="A324" s="124"/>
      <c r="B324" s="148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</row>
    <row r="325" spans="1:26" ht="13.5" customHeight="1">
      <c r="A325" s="124"/>
      <c r="B325" s="148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</row>
    <row r="326" spans="1:26" ht="13.5" customHeight="1">
      <c r="A326" s="124"/>
      <c r="B326" s="148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</row>
    <row r="327" spans="1:26" ht="13.5" customHeight="1">
      <c r="A327" s="124"/>
      <c r="B327" s="148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</row>
    <row r="328" spans="1:26" ht="13.5" customHeight="1">
      <c r="A328" s="124"/>
      <c r="B328" s="148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</row>
    <row r="329" spans="1:26" ht="13.5" customHeight="1">
      <c r="A329" s="124"/>
      <c r="B329" s="148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</row>
    <row r="330" spans="1:26" ht="13.5" customHeight="1">
      <c r="A330" s="124"/>
      <c r="B330" s="148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</row>
    <row r="331" spans="1:26" ht="13.5" customHeight="1">
      <c r="A331" s="124"/>
      <c r="B331" s="148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</row>
    <row r="332" spans="1:26" ht="13.5" customHeight="1">
      <c r="A332" s="124"/>
      <c r="B332" s="148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</row>
    <row r="333" spans="1:26" ht="13.5" customHeight="1">
      <c r="A333" s="124"/>
      <c r="B333" s="148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</row>
    <row r="334" spans="1:26" ht="13.5" customHeight="1">
      <c r="A334" s="124"/>
      <c r="B334" s="148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</row>
    <row r="335" spans="1:26" ht="13.5" customHeight="1">
      <c r="A335" s="124"/>
      <c r="B335" s="148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</row>
    <row r="336" spans="1:26" ht="13.5" customHeight="1">
      <c r="A336" s="124"/>
      <c r="B336" s="148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</row>
    <row r="337" spans="1:26" ht="13.5" customHeight="1">
      <c r="A337" s="124"/>
      <c r="B337" s="148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</row>
    <row r="338" spans="1:26" ht="13.5" customHeight="1">
      <c r="A338" s="124"/>
      <c r="B338" s="148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</row>
    <row r="339" spans="1:26" ht="13.5" customHeight="1">
      <c r="A339" s="124"/>
      <c r="B339" s="148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</row>
    <row r="340" spans="1:26" ht="13.5" customHeight="1">
      <c r="A340" s="124"/>
      <c r="B340" s="148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</row>
    <row r="341" spans="1:26" ht="13.5" customHeight="1">
      <c r="A341" s="124"/>
      <c r="B341" s="148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</row>
    <row r="342" spans="1:26" ht="13.5" customHeight="1">
      <c r="A342" s="124"/>
      <c r="B342" s="148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</row>
    <row r="343" spans="1:26" ht="13.5" customHeight="1">
      <c r="A343" s="124"/>
      <c r="B343" s="148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</row>
    <row r="344" spans="1:26" ht="13.5" customHeight="1">
      <c r="A344" s="124"/>
      <c r="B344" s="148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</row>
    <row r="345" spans="1:26" ht="13.5" customHeight="1">
      <c r="A345" s="124"/>
      <c r="B345" s="148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</row>
    <row r="346" spans="1:26" ht="13.5" customHeight="1">
      <c r="A346" s="124"/>
      <c r="B346" s="148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</row>
    <row r="347" spans="1:26" ht="13.5" customHeight="1">
      <c r="A347" s="124"/>
      <c r="B347" s="148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</row>
    <row r="348" spans="1:26" ht="13.5" customHeight="1">
      <c r="A348" s="124"/>
      <c r="B348" s="148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</row>
    <row r="349" spans="1:26" ht="13.5" customHeight="1">
      <c r="A349" s="124"/>
      <c r="B349" s="148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</row>
    <row r="350" spans="1:26" ht="13.5" customHeight="1">
      <c r="A350" s="124"/>
      <c r="B350" s="148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</row>
    <row r="351" spans="1:26" ht="13.5" customHeight="1">
      <c r="A351" s="124"/>
      <c r="B351" s="148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</row>
    <row r="352" spans="1:26" ht="13.5" customHeight="1">
      <c r="A352" s="124"/>
      <c r="B352" s="148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</row>
    <row r="353" spans="1:26" ht="13.5" customHeight="1">
      <c r="A353" s="124"/>
      <c r="B353" s="148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</row>
    <row r="354" spans="1:26" ht="13.5" customHeight="1">
      <c r="A354" s="124"/>
      <c r="B354" s="148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</row>
    <row r="355" spans="1:26" ht="13.5" customHeight="1">
      <c r="A355" s="124"/>
      <c r="B355" s="148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</row>
    <row r="356" spans="1:26" ht="13.5" customHeight="1">
      <c r="A356" s="124"/>
      <c r="B356" s="148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</row>
    <row r="357" spans="1:26" ht="13.5" customHeight="1">
      <c r="A357" s="124"/>
      <c r="B357" s="148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</row>
    <row r="358" spans="1:26" ht="13.5" customHeight="1">
      <c r="A358" s="124"/>
      <c r="B358" s="148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</row>
    <row r="359" spans="1:26" ht="13.5" customHeight="1">
      <c r="A359" s="124"/>
      <c r="B359" s="148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</row>
    <row r="360" spans="1:26" ht="13.5" customHeight="1">
      <c r="A360" s="124"/>
      <c r="B360" s="148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</row>
    <row r="361" spans="1:26" ht="13.5" customHeight="1">
      <c r="A361" s="124"/>
      <c r="B361" s="148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</row>
    <row r="362" spans="1:26" ht="13.5" customHeight="1">
      <c r="A362" s="124"/>
      <c r="B362" s="148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</row>
    <row r="363" spans="1:26" ht="13.5" customHeight="1">
      <c r="A363" s="124"/>
      <c r="B363" s="148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</row>
    <row r="364" spans="1:26" ht="13.5" customHeight="1">
      <c r="A364" s="124"/>
      <c r="B364" s="148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</row>
    <row r="365" spans="1:26" ht="13.5" customHeight="1">
      <c r="A365" s="124"/>
      <c r="B365" s="148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</row>
    <row r="366" spans="1:26" ht="13.5" customHeight="1">
      <c r="A366" s="124"/>
      <c r="B366" s="148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</row>
    <row r="367" spans="1:26" ht="13.5" customHeight="1">
      <c r="A367" s="124"/>
      <c r="B367" s="148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</row>
    <row r="368" spans="1:26" ht="13.5" customHeight="1">
      <c r="A368" s="124"/>
      <c r="B368" s="148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</row>
    <row r="369" spans="1:26" ht="13.5" customHeight="1">
      <c r="A369" s="124"/>
      <c r="B369" s="148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</row>
    <row r="370" spans="1:26" ht="13.5" customHeight="1">
      <c r="A370" s="124"/>
      <c r="B370" s="148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</row>
    <row r="371" spans="1:26" ht="13.5" customHeight="1">
      <c r="A371" s="124"/>
      <c r="B371" s="148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</row>
    <row r="372" spans="1:26" ht="13.5" customHeight="1">
      <c r="A372" s="124"/>
      <c r="B372" s="148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</row>
    <row r="373" spans="1:26" ht="13.5" customHeight="1">
      <c r="A373" s="124"/>
      <c r="B373" s="148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</row>
    <row r="374" spans="1:26" ht="13.5" customHeight="1">
      <c r="A374" s="124"/>
      <c r="B374" s="148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</row>
    <row r="375" spans="1:26" ht="13.5" customHeight="1">
      <c r="A375" s="124"/>
      <c r="B375" s="148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</row>
    <row r="376" spans="1:26" ht="13.5" customHeight="1">
      <c r="A376" s="124"/>
      <c r="B376" s="148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</row>
    <row r="377" spans="1:26" ht="13.5" customHeight="1">
      <c r="A377" s="124"/>
      <c r="B377" s="148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</row>
    <row r="378" spans="1:26" ht="13.5" customHeight="1">
      <c r="A378" s="124"/>
      <c r="B378" s="148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</row>
    <row r="379" spans="1:26" ht="13.5" customHeight="1">
      <c r="A379" s="124"/>
      <c r="B379" s="148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</row>
    <row r="380" spans="1:26" ht="13.5" customHeight="1">
      <c r="A380" s="124"/>
      <c r="B380" s="148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</row>
    <row r="381" spans="1:26" ht="13.5" customHeight="1">
      <c r="A381" s="124"/>
      <c r="B381" s="148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</row>
    <row r="382" spans="1:26" ht="13.5" customHeight="1">
      <c r="A382" s="124"/>
      <c r="B382" s="148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</row>
    <row r="383" spans="1:26" ht="13.5" customHeight="1">
      <c r="A383" s="124"/>
      <c r="B383" s="148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</row>
    <row r="384" spans="1:26" ht="13.5" customHeight="1">
      <c r="A384" s="124"/>
      <c r="B384" s="148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</row>
    <row r="385" spans="1:26" ht="13.5" customHeight="1">
      <c r="A385" s="124"/>
      <c r="B385" s="148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</row>
    <row r="386" spans="1:26" ht="13.5" customHeight="1">
      <c r="A386" s="124"/>
      <c r="B386" s="148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</row>
    <row r="387" spans="1:26" ht="13.5" customHeight="1">
      <c r="A387" s="124"/>
      <c r="B387" s="148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</row>
    <row r="388" spans="1:26" ht="13.5" customHeight="1">
      <c r="A388" s="124"/>
      <c r="B388" s="148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</row>
    <row r="389" spans="1:26" ht="13.5" customHeight="1">
      <c r="A389" s="124"/>
      <c r="B389" s="148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</row>
    <row r="390" spans="1:26" ht="13.5" customHeight="1">
      <c r="A390" s="124"/>
      <c r="B390" s="148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</row>
    <row r="391" spans="1:26" ht="13.5" customHeight="1">
      <c r="A391" s="124"/>
      <c r="B391" s="148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</row>
    <row r="392" spans="1:26" ht="13.5" customHeight="1">
      <c r="A392" s="124"/>
      <c r="B392" s="148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</row>
    <row r="393" spans="1:26" ht="13.5" customHeight="1">
      <c r="A393" s="124"/>
      <c r="B393" s="148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</row>
    <row r="394" spans="1:26" ht="13.5" customHeight="1">
      <c r="A394" s="124"/>
      <c r="B394" s="148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</row>
    <row r="395" spans="1:26" ht="13.5" customHeight="1">
      <c r="A395" s="124"/>
      <c r="B395" s="148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</row>
    <row r="396" spans="1:26" ht="13.5" customHeight="1">
      <c r="A396" s="124"/>
      <c r="B396" s="148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</row>
    <row r="397" spans="1:26" ht="13.5" customHeight="1">
      <c r="A397" s="124"/>
      <c r="B397" s="148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</row>
    <row r="398" spans="1:26" ht="13.5" customHeight="1">
      <c r="A398" s="124"/>
      <c r="B398" s="148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</row>
    <row r="399" spans="1:26" ht="13.5" customHeight="1">
      <c r="A399" s="124"/>
      <c r="B399" s="148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</row>
    <row r="400" spans="1:26" ht="13.5" customHeight="1">
      <c r="A400" s="124"/>
      <c r="B400" s="148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</row>
    <row r="401" spans="1:26" ht="13.5" customHeight="1">
      <c r="A401" s="124"/>
      <c r="B401" s="148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</row>
    <row r="402" spans="1:26" ht="13.5" customHeight="1">
      <c r="A402" s="124"/>
      <c r="B402" s="148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</row>
    <row r="403" spans="1:26" ht="13.5" customHeight="1">
      <c r="A403" s="124"/>
      <c r="B403" s="148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</row>
    <row r="404" spans="1:26" ht="13.5" customHeight="1">
      <c r="A404" s="124"/>
      <c r="B404" s="148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</row>
    <row r="405" spans="1:26" ht="13.5" customHeight="1">
      <c r="A405" s="124"/>
      <c r="B405" s="148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</row>
    <row r="406" spans="1:26" ht="13.5" customHeight="1">
      <c r="A406" s="124"/>
      <c r="B406" s="148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</row>
    <row r="407" spans="1:26" ht="13.5" customHeight="1">
      <c r="A407" s="124"/>
      <c r="B407" s="148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</row>
    <row r="408" spans="1:26" ht="13.5" customHeight="1">
      <c r="A408" s="124"/>
      <c r="B408" s="148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</row>
    <row r="409" spans="1:26" ht="13.5" customHeight="1">
      <c r="A409" s="124"/>
      <c r="B409" s="148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</row>
    <row r="410" spans="1:26" ht="13.5" customHeight="1">
      <c r="A410" s="124"/>
      <c r="B410" s="148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</row>
    <row r="411" spans="1:26" ht="13.5" customHeight="1">
      <c r="A411" s="124"/>
      <c r="B411" s="148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</row>
    <row r="412" spans="1:26" ht="13.5" customHeight="1">
      <c r="A412" s="124"/>
      <c r="B412" s="148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</row>
    <row r="413" spans="1:26" ht="13.5" customHeight="1">
      <c r="A413" s="124"/>
      <c r="B413" s="148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</row>
    <row r="414" spans="1:26" ht="13.5" customHeight="1">
      <c r="A414" s="124"/>
      <c r="B414" s="148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</row>
    <row r="415" spans="1:26" ht="13.5" customHeight="1">
      <c r="A415" s="124"/>
      <c r="B415" s="148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</row>
    <row r="416" spans="1:26" ht="13.5" customHeight="1">
      <c r="A416" s="124"/>
      <c r="B416" s="148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</row>
    <row r="417" spans="1:26" ht="13.5" customHeight="1">
      <c r="A417" s="124"/>
      <c r="B417" s="148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</row>
    <row r="418" spans="1:26" ht="13.5" customHeight="1">
      <c r="A418" s="124"/>
      <c r="B418" s="148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</row>
    <row r="419" spans="1:26" ht="13.5" customHeight="1">
      <c r="A419" s="124"/>
      <c r="B419" s="148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</row>
    <row r="420" spans="1:26" ht="13.5" customHeight="1">
      <c r="A420" s="124"/>
      <c r="B420" s="148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</row>
    <row r="421" spans="1:26" ht="13.5" customHeight="1">
      <c r="A421" s="124"/>
      <c r="B421" s="148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</row>
    <row r="422" spans="1:26" ht="13.5" customHeight="1">
      <c r="A422" s="124"/>
      <c r="B422" s="148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</row>
    <row r="423" spans="1:26" ht="13.5" customHeight="1">
      <c r="A423" s="124"/>
      <c r="B423" s="148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</row>
    <row r="424" spans="1:26" ht="13.5" customHeight="1">
      <c r="A424" s="124"/>
      <c r="B424" s="148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</row>
    <row r="425" spans="1:26" ht="13.5" customHeight="1">
      <c r="A425" s="124"/>
      <c r="B425" s="148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</row>
    <row r="426" spans="1:26" ht="13.5" customHeight="1">
      <c r="A426" s="124"/>
      <c r="B426" s="148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</row>
    <row r="427" spans="1:26" ht="13.5" customHeight="1">
      <c r="A427" s="124"/>
      <c r="B427" s="148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</row>
    <row r="428" spans="1:26" ht="13.5" customHeight="1">
      <c r="A428" s="124"/>
      <c r="B428" s="148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</row>
    <row r="429" spans="1:26" ht="13.5" customHeight="1">
      <c r="A429" s="124"/>
      <c r="B429" s="148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</row>
    <row r="430" spans="1:26" ht="13.5" customHeight="1">
      <c r="A430" s="124"/>
      <c r="B430" s="148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</row>
    <row r="431" spans="1:26" ht="13.5" customHeight="1">
      <c r="A431" s="124"/>
      <c r="B431" s="148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</row>
    <row r="432" spans="1:26" ht="13.5" customHeight="1">
      <c r="A432" s="124"/>
      <c r="B432" s="148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</row>
    <row r="433" spans="1:26" ht="13.5" customHeight="1">
      <c r="A433" s="124"/>
      <c r="B433" s="148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</row>
    <row r="434" spans="1:26" ht="13.5" customHeight="1">
      <c r="A434" s="124"/>
      <c r="B434" s="148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</row>
    <row r="435" spans="1:26" ht="13.5" customHeight="1">
      <c r="A435" s="124"/>
      <c r="B435" s="148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</row>
    <row r="436" spans="1:26" ht="13.5" customHeight="1">
      <c r="A436" s="124"/>
      <c r="B436" s="148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</row>
    <row r="437" spans="1:26" ht="13.5" customHeight="1">
      <c r="A437" s="124"/>
      <c r="B437" s="148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</row>
    <row r="438" spans="1:26" ht="13.5" customHeight="1">
      <c r="A438" s="124"/>
      <c r="B438" s="148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</row>
    <row r="439" spans="1:26" ht="13.5" customHeight="1">
      <c r="A439" s="124"/>
      <c r="B439" s="148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</row>
    <row r="440" spans="1:26" ht="13.5" customHeight="1">
      <c r="A440" s="124"/>
      <c r="B440" s="148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</row>
    <row r="441" spans="1:26" ht="13.5" customHeight="1">
      <c r="A441" s="124"/>
      <c r="B441" s="148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</row>
    <row r="442" spans="1:26" ht="13.5" customHeight="1">
      <c r="A442" s="124"/>
      <c r="B442" s="148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</row>
    <row r="443" spans="1:26" ht="13.5" customHeight="1">
      <c r="A443" s="124"/>
      <c r="B443" s="148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</row>
    <row r="444" spans="1:26" ht="13.5" customHeight="1">
      <c r="A444" s="124"/>
      <c r="B444" s="148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</row>
    <row r="445" spans="1:26" ht="13.5" customHeight="1">
      <c r="A445" s="124"/>
      <c r="B445" s="148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</row>
    <row r="446" spans="1:26" ht="13.5" customHeight="1">
      <c r="A446" s="124"/>
      <c r="B446" s="148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</row>
    <row r="447" spans="1:26" ht="13.5" customHeight="1">
      <c r="A447" s="124"/>
      <c r="B447" s="148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</row>
    <row r="448" spans="1:26" ht="13.5" customHeight="1">
      <c r="A448" s="124"/>
      <c r="B448" s="148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</row>
    <row r="449" spans="1:26" ht="13.5" customHeight="1">
      <c r="A449" s="124"/>
      <c r="B449" s="148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</row>
    <row r="450" spans="1:26" ht="13.5" customHeight="1">
      <c r="A450" s="124"/>
      <c r="B450" s="148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</row>
    <row r="451" spans="1:26" ht="13.5" customHeight="1">
      <c r="A451" s="124"/>
      <c r="B451" s="148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</row>
    <row r="452" spans="1:26" ht="13.5" customHeight="1">
      <c r="A452" s="124"/>
      <c r="B452" s="148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</row>
    <row r="453" spans="1:26" ht="13.5" customHeight="1">
      <c r="A453" s="124"/>
      <c r="B453" s="148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</row>
    <row r="454" spans="1:26" ht="13.5" customHeight="1">
      <c r="A454" s="124"/>
      <c r="B454" s="148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</row>
    <row r="455" spans="1:26" ht="13.5" customHeight="1">
      <c r="A455" s="124"/>
      <c r="B455" s="148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</row>
    <row r="456" spans="1:26" ht="13.5" customHeight="1">
      <c r="A456" s="124"/>
      <c r="B456" s="148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</row>
    <row r="457" spans="1:26" ht="13.5" customHeight="1">
      <c r="A457" s="124"/>
      <c r="B457" s="148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</row>
    <row r="458" spans="1:26" ht="13.5" customHeight="1">
      <c r="A458" s="124"/>
      <c r="B458" s="148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</row>
    <row r="459" spans="1:26" ht="13.5" customHeight="1">
      <c r="A459" s="124"/>
      <c r="B459" s="148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</row>
    <row r="460" spans="1:26" ht="13.5" customHeight="1">
      <c r="A460" s="124"/>
      <c r="B460" s="148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</row>
    <row r="461" spans="1:26" ht="13.5" customHeight="1">
      <c r="A461" s="124"/>
      <c r="B461" s="148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</row>
    <row r="462" spans="1:26" ht="13.5" customHeight="1">
      <c r="A462" s="124"/>
      <c r="B462" s="148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</row>
    <row r="463" spans="1:26" ht="13.5" customHeight="1">
      <c r="A463" s="124"/>
      <c r="B463" s="148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</row>
    <row r="464" spans="1:26" ht="13.5" customHeight="1">
      <c r="A464" s="124"/>
      <c r="B464" s="148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</row>
    <row r="465" spans="1:26" ht="13.5" customHeight="1">
      <c r="A465" s="124"/>
      <c r="B465" s="148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</row>
    <row r="466" spans="1:26" ht="13.5" customHeight="1">
      <c r="A466" s="124"/>
      <c r="B466" s="148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</row>
    <row r="467" spans="1:26" ht="13.5" customHeight="1">
      <c r="A467" s="124"/>
      <c r="B467" s="148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</row>
    <row r="468" spans="1:26" ht="13.5" customHeight="1">
      <c r="A468" s="124"/>
      <c r="B468" s="148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</row>
    <row r="469" spans="1:26" ht="13.5" customHeight="1">
      <c r="A469" s="124"/>
      <c r="B469" s="148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</row>
    <row r="470" spans="1:26" ht="13.5" customHeight="1">
      <c r="A470" s="124"/>
      <c r="B470" s="148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</row>
    <row r="471" spans="1:26" ht="13.5" customHeight="1">
      <c r="A471" s="124"/>
      <c r="B471" s="148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</row>
    <row r="472" spans="1:26" ht="13.5" customHeight="1">
      <c r="A472" s="124"/>
      <c r="B472" s="148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</row>
    <row r="473" spans="1:26" ht="13.5" customHeight="1">
      <c r="A473" s="124"/>
      <c r="B473" s="148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</row>
    <row r="474" spans="1:26" ht="13.5" customHeight="1">
      <c r="A474" s="124"/>
      <c r="B474" s="148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</row>
    <row r="475" spans="1:26" ht="13.5" customHeight="1">
      <c r="A475" s="124"/>
      <c r="B475" s="148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</row>
    <row r="476" spans="1:26" ht="13.5" customHeight="1">
      <c r="A476" s="124"/>
      <c r="B476" s="148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</row>
    <row r="477" spans="1:26" ht="13.5" customHeight="1">
      <c r="A477" s="124"/>
      <c r="B477" s="148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</row>
    <row r="478" spans="1:26" ht="13.5" customHeight="1">
      <c r="A478" s="124"/>
      <c r="B478" s="148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</row>
    <row r="479" spans="1:26" ht="13.5" customHeight="1">
      <c r="A479" s="124"/>
      <c r="B479" s="148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</row>
    <row r="480" spans="1:26" ht="13.5" customHeight="1">
      <c r="A480" s="124"/>
      <c r="B480" s="148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</row>
    <row r="481" spans="1:26" ht="13.5" customHeight="1">
      <c r="A481" s="124"/>
      <c r="B481" s="148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</row>
    <row r="482" spans="1:26" ht="13.5" customHeight="1">
      <c r="A482" s="124"/>
      <c r="B482" s="148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</row>
    <row r="483" spans="1:26" ht="13.5" customHeight="1">
      <c r="A483" s="124"/>
      <c r="B483" s="148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</row>
    <row r="484" spans="1:26" ht="13.5" customHeight="1">
      <c r="A484" s="124"/>
      <c r="B484" s="148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</row>
    <row r="485" spans="1:26" ht="13.5" customHeight="1">
      <c r="A485" s="124"/>
      <c r="B485" s="148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</row>
    <row r="486" spans="1:26" ht="13.5" customHeight="1">
      <c r="A486" s="124"/>
      <c r="B486" s="148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</row>
    <row r="487" spans="1:26" ht="13.5" customHeight="1">
      <c r="A487" s="124"/>
      <c r="B487" s="148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</row>
    <row r="488" spans="1:26" ht="13.5" customHeight="1">
      <c r="A488" s="124"/>
      <c r="B488" s="148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</row>
    <row r="489" spans="1:26" ht="13.5" customHeight="1">
      <c r="A489" s="124"/>
      <c r="B489" s="148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</row>
    <row r="490" spans="1:26" ht="13.5" customHeight="1">
      <c r="A490" s="124"/>
      <c r="B490" s="148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</row>
    <row r="491" spans="1:26" ht="13.5" customHeight="1">
      <c r="A491" s="124"/>
      <c r="B491" s="148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</row>
    <row r="492" spans="1:26" ht="13.5" customHeight="1">
      <c r="A492" s="124"/>
      <c r="B492" s="148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</row>
    <row r="493" spans="1:26" ht="13.5" customHeight="1">
      <c r="A493" s="124"/>
      <c r="B493" s="148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</row>
    <row r="494" spans="1:26" ht="13.5" customHeight="1">
      <c r="A494" s="124"/>
      <c r="B494" s="148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</row>
    <row r="495" spans="1:26" ht="13.5" customHeight="1">
      <c r="A495" s="124"/>
      <c r="B495" s="148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</row>
    <row r="496" spans="1:26" ht="13.5" customHeight="1">
      <c r="A496" s="124"/>
      <c r="B496" s="148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</row>
    <row r="497" spans="1:26" ht="13.5" customHeight="1">
      <c r="A497" s="124"/>
      <c r="B497" s="148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</row>
    <row r="498" spans="1:26" ht="13.5" customHeight="1">
      <c r="A498" s="124"/>
      <c r="B498" s="148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</row>
    <row r="499" spans="1:26" ht="13.5" customHeight="1">
      <c r="A499" s="124"/>
      <c r="B499" s="148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</row>
    <row r="500" spans="1:26" ht="13.5" customHeight="1">
      <c r="A500" s="124"/>
      <c r="B500" s="148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</row>
    <row r="501" spans="1:26" ht="13.5" customHeight="1">
      <c r="A501" s="124"/>
      <c r="B501" s="148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</row>
    <row r="502" spans="1:26" ht="13.5" customHeight="1">
      <c r="A502" s="124"/>
      <c r="B502" s="148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</row>
    <row r="503" spans="1:26" ht="13.5" customHeight="1">
      <c r="A503" s="124"/>
      <c r="B503" s="148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</row>
    <row r="504" spans="1:26" ht="13.5" customHeight="1">
      <c r="A504" s="124"/>
      <c r="B504" s="148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</row>
    <row r="505" spans="1:26" ht="13.5" customHeight="1">
      <c r="A505" s="124"/>
      <c r="B505" s="148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</row>
    <row r="506" spans="1:26" ht="13.5" customHeight="1">
      <c r="A506" s="124"/>
      <c r="B506" s="148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</row>
    <row r="507" spans="1:26" ht="13.5" customHeight="1">
      <c r="A507" s="124"/>
      <c r="B507" s="148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</row>
    <row r="508" spans="1:26" ht="13.5" customHeight="1">
      <c r="A508" s="124"/>
      <c r="B508" s="148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</row>
    <row r="509" spans="1:26" ht="13.5" customHeight="1">
      <c r="A509" s="124"/>
      <c r="B509" s="148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</row>
    <row r="510" spans="1:26" ht="13.5" customHeight="1">
      <c r="A510" s="124"/>
      <c r="B510" s="148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</row>
    <row r="511" spans="1:26" ht="13.5" customHeight="1">
      <c r="A511" s="124"/>
      <c r="B511" s="148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</row>
    <row r="512" spans="1:26" ht="13.5" customHeight="1">
      <c r="A512" s="124"/>
      <c r="B512" s="148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</row>
    <row r="513" spans="1:26" ht="13.5" customHeight="1">
      <c r="A513" s="124"/>
      <c r="B513" s="148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</row>
    <row r="514" spans="1:26" ht="13.5" customHeight="1">
      <c r="A514" s="124"/>
      <c r="B514" s="148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</row>
    <row r="515" spans="1:26" ht="13.5" customHeight="1">
      <c r="A515" s="124"/>
      <c r="B515" s="148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</row>
    <row r="516" spans="1:26" ht="13.5" customHeight="1">
      <c r="A516" s="124"/>
      <c r="B516" s="148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</row>
    <row r="517" spans="1:26" ht="13.5" customHeight="1">
      <c r="A517" s="124"/>
      <c r="B517" s="148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</row>
    <row r="518" spans="1:26" ht="13.5" customHeight="1">
      <c r="A518" s="124"/>
      <c r="B518" s="148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</row>
    <row r="519" spans="1:26" ht="13.5" customHeight="1">
      <c r="A519" s="124"/>
      <c r="B519" s="148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</row>
    <row r="520" spans="1:26" ht="13.5" customHeight="1">
      <c r="A520" s="124"/>
      <c r="B520" s="148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</row>
    <row r="521" spans="1:26" ht="13.5" customHeight="1">
      <c r="A521" s="124"/>
      <c r="B521" s="148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</row>
    <row r="522" spans="1:26" ht="13.5" customHeight="1">
      <c r="A522" s="124"/>
      <c r="B522" s="148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</row>
    <row r="523" spans="1:26" ht="13.5" customHeight="1">
      <c r="A523" s="124"/>
      <c r="B523" s="148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</row>
    <row r="524" spans="1:26" ht="13.5" customHeight="1">
      <c r="A524" s="124"/>
      <c r="B524" s="148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</row>
    <row r="525" spans="1:26" ht="13.5" customHeight="1">
      <c r="A525" s="124"/>
      <c r="B525" s="148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</row>
    <row r="526" spans="1:26" ht="13.5" customHeight="1">
      <c r="A526" s="124"/>
      <c r="B526" s="148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</row>
    <row r="527" spans="1:26" ht="13.5" customHeight="1">
      <c r="A527" s="124"/>
      <c r="B527" s="148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</row>
    <row r="528" spans="1:26" ht="13.5" customHeight="1">
      <c r="A528" s="124"/>
      <c r="B528" s="148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</row>
    <row r="529" spans="1:26" ht="13.5" customHeight="1">
      <c r="A529" s="124"/>
      <c r="B529" s="148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</row>
    <row r="530" spans="1:26" ht="13.5" customHeight="1">
      <c r="A530" s="124"/>
      <c r="B530" s="148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</row>
    <row r="531" spans="1:26" ht="13.5" customHeight="1">
      <c r="A531" s="124"/>
      <c r="B531" s="148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</row>
    <row r="532" spans="1:26" ht="13.5" customHeight="1">
      <c r="A532" s="124"/>
      <c r="B532" s="148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</row>
    <row r="533" spans="1:26" ht="13.5" customHeight="1">
      <c r="A533" s="124"/>
      <c r="B533" s="148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</row>
    <row r="534" spans="1:26" ht="13.5" customHeight="1">
      <c r="A534" s="124"/>
      <c r="B534" s="148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</row>
    <row r="535" spans="1:26" ht="13.5" customHeight="1">
      <c r="A535" s="124"/>
      <c r="B535" s="148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</row>
    <row r="536" spans="1:26" ht="13.5" customHeight="1">
      <c r="A536" s="124"/>
      <c r="B536" s="148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</row>
    <row r="537" spans="1:26" ht="13.5" customHeight="1">
      <c r="A537" s="124"/>
      <c r="B537" s="148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</row>
    <row r="538" spans="1:26" ht="13.5" customHeight="1">
      <c r="A538" s="124"/>
      <c r="B538" s="148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</row>
    <row r="539" spans="1:26" ht="13.5" customHeight="1">
      <c r="A539" s="124"/>
      <c r="B539" s="148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</row>
    <row r="540" spans="1:26" ht="13.5" customHeight="1">
      <c r="A540" s="124"/>
      <c r="B540" s="148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</row>
    <row r="541" spans="1:26" ht="13.5" customHeight="1">
      <c r="A541" s="124"/>
      <c r="B541" s="148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</row>
    <row r="542" spans="1:26" ht="13.5" customHeight="1">
      <c r="A542" s="124"/>
      <c r="B542" s="148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</row>
    <row r="543" spans="1:26" ht="13.5" customHeight="1">
      <c r="A543" s="124"/>
      <c r="B543" s="148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</row>
    <row r="544" spans="1:26" ht="13.5" customHeight="1">
      <c r="A544" s="124"/>
      <c r="B544" s="148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</row>
    <row r="545" spans="1:26" ht="13.5" customHeight="1">
      <c r="A545" s="124"/>
      <c r="B545" s="148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</row>
    <row r="546" spans="1:26" ht="13.5" customHeight="1">
      <c r="A546" s="124"/>
      <c r="B546" s="148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</row>
    <row r="547" spans="1:26" ht="13.5" customHeight="1">
      <c r="A547" s="124"/>
      <c r="B547" s="148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</row>
    <row r="548" spans="1:26" ht="13.5" customHeight="1">
      <c r="A548" s="124"/>
      <c r="B548" s="148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</row>
    <row r="549" spans="1:26" ht="13.5" customHeight="1">
      <c r="A549" s="124"/>
      <c r="B549" s="148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</row>
    <row r="550" spans="1:26" ht="13.5" customHeight="1">
      <c r="A550" s="124"/>
      <c r="B550" s="148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</row>
    <row r="551" spans="1:26" ht="13.5" customHeight="1">
      <c r="A551" s="124"/>
      <c r="B551" s="148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</row>
    <row r="552" spans="1:26" ht="13.5" customHeight="1">
      <c r="A552" s="124"/>
      <c r="B552" s="148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</row>
    <row r="553" spans="1:26" ht="13.5" customHeight="1">
      <c r="A553" s="124"/>
      <c r="B553" s="148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</row>
    <row r="554" spans="1:26" ht="13.5" customHeight="1">
      <c r="A554" s="124"/>
      <c r="B554" s="148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</row>
    <row r="555" spans="1:26" ht="13.5" customHeight="1">
      <c r="A555" s="124"/>
      <c r="B555" s="148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</row>
    <row r="556" spans="1:26" ht="13.5" customHeight="1">
      <c r="A556" s="124"/>
      <c r="B556" s="148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</row>
    <row r="557" spans="1:26" ht="13.5" customHeight="1">
      <c r="A557" s="124"/>
      <c r="B557" s="148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</row>
    <row r="558" spans="1:26" ht="13.5" customHeight="1">
      <c r="A558" s="124"/>
      <c r="B558" s="148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</row>
    <row r="559" spans="1:26" ht="13.5" customHeight="1">
      <c r="A559" s="124"/>
      <c r="B559" s="148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</row>
    <row r="560" spans="1:26" ht="13.5" customHeight="1">
      <c r="A560" s="124"/>
      <c r="B560" s="148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</row>
    <row r="561" spans="1:26" ht="13.5" customHeight="1">
      <c r="A561" s="124"/>
      <c r="B561" s="148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</row>
    <row r="562" spans="1:26" ht="13.5" customHeight="1">
      <c r="A562" s="124"/>
      <c r="B562" s="148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</row>
    <row r="563" spans="1:26" ht="13.5" customHeight="1">
      <c r="A563" s="124"/>
      <c r="B563" s="148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</row>
    <row r="564" spans="1:26" ht="13.5" customHeight="1">
      <c r="A564" s="124"/>
      <c r="B564" s="148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</row>
    <row r="565" spans="1:26" ht="13.5" customHeight="1">
      <c r="A565" s="124"/>
      <c r="B565" s="148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</row>
    <row r="566" spans="1:26" ht="13.5" customHeight="1">
      <c r="A566" s="124"/>
      <c r="B566" s="148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</row>
    <row r="567" spans="1:26" ht="13.5" customHeight="1">
      <c r="A567" s="124"/>
      <c r="B567" s="148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</row>
    <row r="568" spans="1:26" ht="13.5" customHeight="1">
      <c r="A568" s="124"/>
      <c r="B568" s="148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</row>
    <row r="569" spans="1:26" ht="13.5" customHeight="1">
      <c r="A569" s="124"/>
      <c r="B569" s="148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</row>
    <row r="570" spans="1:26" ht="13.5" customHeight="1">
      <c r="A570" s="124"/>
      <c r="B570" s="148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</row>
    <row r="571" spans="1:26" ht="13.5" customHeight="1">
      <c r="A571" s="124"/>
      <c r="B571" s="148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</row>
    <row r="572" spans="1:26" ht="13.5" customHeight="1">
      <c r="A572" s="124"/>
      <c r="B572" s="148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</row>
    <row r="573" spans="1:26" ht="13.5" customHeight="1">
      <c r="A573" s="124"/>
      <c r="B573" s="148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</row>
    <row r="574" spans="1:26" ht="13.5" customHeight="1">
      <c r="A574" s="124"/>
      <c r="B574" s="148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</row>
    <row r="575" spans="1:26" ht="13.5" customHeight="1">
      <c r="A575" s="124"/>
      <c r="B575" s="148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</row>
    <row r="576" spans="1:26" ht="13.5" customHeight="1">
      <c r="A576" s="124"/>
      <c r="B576" s="148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</row>
    <row r="577" spans="1:26" ht="13.5" customHeight="1">
      <c r="A577" s="124"/>
      <c r="B577" s="148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</row>
    <row r="578" spans="1:26" ht="13.5" customHeight="1">
      <c r="A578" s="124"/>
      <c r="B578" s="148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</row>
    <row r="579" spans="1:26" ht="13.5" customHeight="1">
      <c r="A579" s="124"/>
      <c r="B579" s="148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</row>
    <row r="580" spans="1:26" ht="13.5" customHeight="1">
      <c r="A580" s="124"/>
      <c r="B580" s="148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</row>
    <row r="581" spans="1:26" ht="13.5" customHeight="1">
      <c r="A581" s="124"/>
      <c r="B581" s="148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</row>
    <row r="582" spans="1:26" ht="13.5" customHeight="1">
      <c r="A582" s="124"/>
      <c r="B582" s="148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</row>
    <row r="583" spans="1:26" ht="13.5" customHeight="1">
      <c r="A583" s="124"/>
      <c r="B583" s="148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</row>
    <row r="584" spans="1:26" ht="13.5" customHeight="1">
      <c r="A584" s="124"/>
      <c r="B584" s="148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</row>
    <row r="585" spans="1:26" ht="13.5" customHeight="1">
      <c r="A585" s="124"/>
      <c r="B585" s="148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</row>
    <row r="586" spans="1:26" ht="13.5" customHeight="1">
      <c r="A586" s="124"/>
      <c r="B586" s="148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</row>
    <row r="587" spans="1:26" ht="13.5" customHeight="1">
      <c r="A587" s="124"/>
      <c r="B587" s="148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</row>
    <row r="588" spans="1:26" ht="13.5" customHeight="1">
      <c r="A588" s="124"/>
      <c r="B588" s="148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</row>
    <row r="589" spans="1:26" ht="13.5" customHeight="1">
      <c r="A589" s="124"/>
      <c r="B589" s="148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</row>
    <row r="590" spans="1:26" ht="13.5" customHeight="1">
      <c r="A590" s="124"/>
      <c r="B590" s="148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</row>
    <row r="591" spans="1:26" ht="13.5" customHeight="1">
      <c r="A591" s="124"/>
      <c r="B591" s="148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</row>
    <row r="592" spans="1:26" ht="13.5" customHeight="1">
      <c r="A592" s="124"/>
      <c r="B592" s="148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</row>
    <row r="593" spans="1:26" ht="13.5" customHeight="1">
      <c r="A593" s="124"/>
      <c r="B593" s="148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</row>
    <row r="594" spans="1:26" ht="13.5" customHeight="1">
      <c r="A594" s="124"/>
      <c r="B594" s="148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</row>
    <row r="595" spans="1:26" ht="13.5" customHeight="1">
      <c r="A595" s="124"/>
      <c r="B595" s="148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</row>
    <row r="596" spans="1:26" ht="13.5" customHeight="1">
      <c r="A596" s="124"/>
      <c r="B596" s="148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</row>
    <row r="597" spans="1:26" ht="13.5" customHeight="1">
      <c r="A597" s="124"/>
      <c r="B597" s="148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</row>
    <row r="598" spans="1:26" ht="13.5" customHeight="1">
      <c r="A598" s="124"/>
      <c r="B598" s="148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</row>
    <row r="599" spans="1:26" ht="13.5" customHeight="1">
      <c r="A599" s="124"/>
      <c r="B599" s="148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</row>
    <row r="600" spans="1:26" ht="13.5" customHeight="1">
      <c r="A600" s="124"/>
      <c r="B600" s="148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</row>
    <row r="601" spans="1:26" ht="13.5" customHeight="1">
      <c r="A601" s="124"/>
      <c r="B601" s="148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</row>
    <row r="602" spans="1:26" ht="13.5" customHeight="1">
      <c r="A602" s="124"/>
      <c r="B602" s="148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</row>
    <row r="603" spans="1:26" ht="13.5" customHeight="1">
      <c r="A603" s="124"/>
      <c r="B603" s="148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</row>
    <row r="604" spans="1:26" ht="13.5" customHeight="1">
      <c r="A604" s="124"/>
      <c r="B604" s="148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</row>
    <row r="605" spans="1:26" ht="13.5" customHeight="1">
      <c r="A605" s="124"/>
      <c r="B605" s="148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</row>
    <row r="606" spans="1:26" ht="13.5" customHeight="1">
      <c r="A606" s="124"/>
      <c r="B606" s="148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</row>
    <row r="607" spans="1:26" ht="13.5" customHeight="1">
      <c r="A607" s="124"/>
      <c r="B607" s="148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</row>
    <row r="608" spans="1:26" ht="13.5" customHeight="1">
      <c r="A608" s="124"/>
      <c r="B608" s="148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</row>
    <row r="609" spans="1:26" ht="13.5" customHeight="1">
      <c r="A609" s="124"/>
      <c r="B609" s="148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</row>
    <row r="610" spans="1:26" ht="13.5" customHeight="1">
      <c r="A610" s="124"/>
      <c r="B610" s="148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</row>
    <row r="611" spans="1:26" ht="13.5" customHeight="1">
      <c r="A611" s="124"/>
      <c r="B611" s="148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</row>
    <row r="612" spans="1:26" ht="13.5" customHeight="1">
      <c r="A612" s="124"/>
      <c r="B612" s="148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</row>
    <row r="613" spans="1:26" ht="13.5" customHeight="1">
      <c r="A613" s="124"/>
      <c r="B613" s="148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</row>
    <row r="614" spans="1:26" ht="13.5" customHeight="1">
      <c r="A614" s="124"/>
      <c r="B614" s="148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</row>
    <row r="615" spans="1:26" ht="13.5" customHeight="1">
      <c r="A615" s="124"/>
      <c r="B615" s="148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</row>
    <row r="616" spans="1:26" ht="13.5" customHeight="1">
      <c r="A616" s="124"/>
      <c r="B616" s="148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</row>
    <row r="617" spans="1:26" ht="13.5" customHeight="1">
      <c r="A617" s="124"/>
      <c r="B617" s="148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</row>
    <row r="618" spans="1:26" ht="13.5" customHeight="1">
      <c r="A618" s="124"/>
      <c r="B618" s="148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</row>
    <row r="619" spans="1:26" ht="13.5" customHeight="1">
      <c r="A619" s="124"/>
      <c r="B619" s="148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</row>
    <row r="620" spans="1:26" ht="13.5" customHeight="1">
      <c r="A620" s="124"/>
      <c r="B620" s="148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</row>
    <row r="621" spans="1:26" ht="13.5" customHeight="1">
      <c r="A621" s="124"/>
      <c r="B621" s="148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</row>
    <row r="622" spans="1:26" ht="13.5" customHeight="1">
      <c r="A622" s="124"/>
      <c r="B622" s="148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</row>
    <row r="623" spans="1:26" ht="13.5" customHeight="1">
      <c r="A623" s="124"/>
      <c r="B623" s="148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</row>
    <row r="624" spans="1:26" ht="13.5" customHeight="1">
      <c r="A624" s="124"/>
      <c r="B624" s="148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</row>
    <row r="625" spans="1:26" ht="13.5" customHeight="1">
      <c r="A625" s="124"/>
      <c r="B625" s="148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</row>
    <row r="626" spans="1:26" ht="13.5" customHeight="1">
      <c r="A626" s="124"/>
      <c r="B626" s="148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</row>
    <row r="627" spans="1:26" ht="13.5" customHeight="1">
      <c r="A627" s="124"/>
      <c r="B627" s="148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</row>
    <row r="628" spans="1:26" ht="13.5" customHeight="1">
      <c r="A628" s="124"/>
      <c r="B628" s="148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</row>
    <row r="629" spans="1:26" ht="13.5" customHeight="1">
      <c r="A629" s="124"/>
      <c r="B629" s="148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</row>
    <row r="630" spans="1:26" ht="13.5" customHeight="1">
      <c r="A630" s="124"/>
      <c r="B630" s="148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</row>
    <row r="631" spans="1:26" ht="13.5" customHeight="1">
      <c r="A631" s="124"/>
      <c r="B631" s="148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</row>
    <row r="632" spans="1:26" ht="13.5" customHeight="1">
      <c r="A632" s="124"/>
      <c r="B632" s="148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</row>
    <row r="633" spans="1:26" ht="13.5" customHeight="1">
      <c r="A633" s="124"/>
      <c r="B633" s="148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</row>
    <row r="634" spans="1:26" ht="13.5" customHeight="1">
      <c r="A634" s="124"/>
      <c r="B634" s="148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</row>
    <row r="635" spans="1:26" ht="13.5" customHeight="1">
      <c r="A635" s="124"/>
      <c r="B635" s="148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</row>
    <row r="636" spans="1:26" ht="13.5" customHeight="1">
      <c r="A636" s="124"/>
      <c r="B636" s="148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</row>
    <row r="637" spans="1:26" ht="13.5" customHeight="1">
      <c r="A637" s="124"/>
      <c r="B637" s="148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</row>
    <row r="638" spans="1:26" ht="13.5" customHeight="1">
      <c r="A638" s="124"/>
      <c r="B638" s="148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</row>
    <row r="639" spans="1:26" ht="13.5" customHeight="1">
      <c r="A639" s="124"/>
      <c r="B639" s="148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</row>
    <row r="640" spans="1:26" ht="13.5" customHeight="1">
      <c r="A640" s="124"/>
      <c r="B640" s="148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</row>
    <row r="641" spans="1:26" ht="13.5" customHeight="1">
      <c r="A641" s="124"/>
      <c r="B641" s="148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</row>
    <row r="642" spans="1:26" ht="13.5" customHeight="1">
      <c r="A642" s="124"/>
      <c r="B642" s="148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</row>
    <row r="643" spans="1:26" ht="13.5" customHeight="1">
      <c r="A643" s="124"/>
      <c r="B643" s="148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</row>
    <row r="644" spans="1:26" ht="13.5" customHeight="1">
      <c r="A644" s="124"/>
      <c r="B644" s="148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</row>
    <row r="645" spans="1:26" ht="13.5" customHeight="1">
      <c r="A645" s="124"/>
      <c r="B645" s="148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</row>
    <row r="646" spans="1:26" ht="13.5" customHeight="1">
      <c r="A646" s="124"/>
      <c r="B646" s="148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</row>
    <row r="647" spans="1:26" ht="13.5" customHeight="1">
      <c r="A647" s="124"/>
      <c r="B647" s="148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</row>
    <row r="648" spans="1:26" ht="13.5" customHeight="1">
      <c r="A648" s="124"/>
      <c r="B648" s="148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</row>
    <row r="649" spans="1:26" ht="13.5" customHeight="1">
      <c r="A649" s="124"/>
      <c r="B649" s="148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</row>
    <row r="650" spans="1:26" ht="13.5" customHeight="1">
      <c r="A650" s="124"/>
      <c r="B650" s="148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</row>
    <row r="651" spans="1:26" ht="13.5" customHeight="1">
      <c r="A651" s="124"/>
      <c r="B651" s="148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</row>
    <row r="652" spans="1:26" ht="13.5" customHeight="1">
      <c r="A652" s="124"/>
      <c r="B652" s="148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</row>
    <row r="653" spans="1:26" ht="13.5" customHeight="1">
      <c r="A653" s="124"/>
      <c r="B653" s="148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</row>
    <row r="654" spans="1:26" ht="13.5" customHeight="1">
      <c r="A654" s="124"/>
      <c r="B654" s="148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</row>
    <row r="655" spans="1:26" ht="13.5" customHeight="1">
      <c r="A655" s="124"/>
      <c r="B655" s="148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</row>
    <row r="656" spans="1:26" ht="13.5" customHeight="1">
      <c r="A656" s="124"/>
      <c r="B656" s="148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</row>
    <row r="657" spans="1:26" ht="13.5" customHeight="1">
      <c r="A657" s="124"/>
      <c r="B657" s="148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</row>
    <row r="658" spans="1:26" ht="13.5" customHeight="1">
      <c r="A658" s="124"/>
      <c r="B658" s="148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</row>
    <row r="659" spans="1:26" ht="13.5" customHeight="1">
      <c r="A659" s="124"/>
      <c r="B659" s="148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</row>
    <row r="660" spans="1:26" ht="13.5" customHeight="1">
      <c r="A660" s="124"/>
      <c r="B660" s="148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</row>
    <row r="661" spans="1:26" ht="13.5" customHeight="1">
      <c r="A661" s="124"/>
      <c r="B661" s="148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</row>
    <row r="662" spans="1:26" ht="13.5" customHeight="1">
      <c r="A662" s="124"/>
      <c r="B662" s="148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</row>
    <row r="663" spans="1:26" ht="13.5" customHeight="1">
      <c r="A663" s="124"/>
      <c r="B663" s="148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</row>
    <row r="664" spans="1:26" ht="13.5" customHeight="1">
      <c r="A664" s="124"/>
      <c r="B664" s="148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</row>
    <row r="665" spans="1:26" ht="13.5" customHeight="1">
      <c r="A665" s="124"/>
      <c r="B665" s="148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</row>
    <row r="666" spans="1:26" ht="13.5" customHeight="1">
      <c r="A666" s="124"/>
      <c r="B666" s="148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</row>
    <row r="667" spans="1:26" ht="13.5" customHeight="1">
      <c r="A667" s="124"/>
      <c r="B667" s="148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</row>
    <row r="668" spans="1:26" ht="13.5" customHeight="1">
      <c r="A668" s="124"/>
      <c r="B668" s="148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</row>
    <row r="669" spans="1:26" ht="13.5" customHeight="1">
      <c r="A669" s="124"/>
      <c r="B669" s="148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</row>
    <row r="670" spans="1:26" ht="13.5" customHeight="1">
      <c r="A670" s="124"/>
      <c r="B670" s="148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</row>
    <row r="671" spans="1:26" ht="13.5" customHeight="1">
      <c r="A671" s="124"/>
      <c r="B671" s="148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</row>
    <row r="672" spans="1:26" ht="13.5" customHeight="1">
      <c r="A672" s="124"/>
      <c r="B672" s="148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</row>
    <row r="673" spans="1:26" ht="13.5" customHeight="1">
      <c r="A673" s="124"/>
      <c r="B673" s="148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</row>
    <row r="674" spans="1:26" ht="13.5" customHeight="1">
      <c r="A674" s="124"/>
      <c r="B674" s="148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</row>
    <row r="675" spans="1:26" ht="13.5" customHeight="1">
      <c r="A675" s="124"/>
      <c r="B675" s="148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</row>
    <row r="676" spans="1:26" ht="13.5" customHeight="1">
      <c r="A676" s="124"/>
      <c r="B676" s="148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</row>
    <row r="677" spans="1:26" ht="13.5" customHeight="1">
      <c r="A677" s="124"/>
      <c r="B677" s="148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</row>
    <row r="678" spans="1:26" ht="13.5" customHeight="1">
      <c r="A678" s="124"/>
      <c r="B678" s="148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</row>
    <row r="679" spans="1:26" ht="13.5" customHeight="1">
      <c r="A679" s="124"/>
      <c r="B679" s="148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</row>
    <row r="680" spans="1:26" ht="13.5" customHeight="1">
      <c r="A680" s="124"/>
      <c r="B680" s="148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</row>
    <row r="681" spans="1:26" ht="13.5" customHeight="1">
      <c r="A681" s="124"/>
      <c r="B681" s="148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</row>
    <row r="682" spans="1:26" ht="13.5" customHeight="1">
      <c r="A682" s="124"/>
      <c r="B682" s="148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</row>
    <row r="683" spans="1:26" ht="13.5" customHeight="1">
      <c r="A683" s="124"/>
      <c r="B683" s="148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</row>
    <row r="684" spans="1:26" ht="13.5" customHeight="1">
      <c r="A684" s="124"/>
      <c r="B684" s="148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</row>
    <row r="685" spans="1:26" ht="13.5" customHeight="1">
      <c r="A685" s="124"/>
      <c r="B685" s="148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</row>
    <row r="686" spans="1:26" ht="13.5" customHeight="1">
      <c r="A686" s="124"/>
      <c r="B686" s="148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</row>
    <row r="687" spans="1:26" ht="13.5" customHeight="1">
      <c r="A687" s="124"/>
      <c r="B687" s="148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</row>
    <row r="688" spans="1:26" ht="13.5" customHeight="1">
      <c r="A688" s="124"/>
      <c r="B688" s="148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</row>
    <row r="689" spans="1:26" ht="13.5" customHeight="1">
      <c r="A689" s="124"/>
      <c r="B689" s="148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</row>
    <row r="690" spans="1:26" ht="13.5" customHeight="1">
      <c r="A690" s="124"/>
      <c r="B690" s="148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</row>
    <row r="691" spans="1:26" ht="13.5" customHeight="1">
      <c r="A691" s="124"/>
      <c r="B691" s="148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</row>
    <row r="692" spans="1:26" ht="13.5" customHeight="1">
      <c r="A692" s="124"/>
      <c r="B692" s="148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</row>
    <row r="693" spans="1:26" ht="13.5" customHeight="1">
      <c r="A693" s="124"/>
      <c r="B693" s="148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</row>
    <row r="694" spans="1:26" ht="13.5" customHeight="1">
      <c r="A694" s="124"/>
      <c r="B694" s="148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</row>
    <row r="695" spans="1:26" ht="13.5" customHeight="1">
      <c r="A695" s="124"/>
      <c r="B695" s="148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</row>
    <row r="696" spans="1:26" ht="13.5" customHeight="1">
      <c r="A696" s="124"/>
      <c r="B696" s="148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</row>
    <row r="697" spans="1:26" ht="13.5" customHeight="1">
      <c r="A697" s="124"/>
      <c r="B697" s="148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</row>
    <row r="698" spans="1:26" ht="13.5" customHeight="1">
      <c r="A698" s="124"/>
      <c r="B698" s="148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</row>
    <row r="699" spans="1:26" ht="13.5" customHeight="1">
      <c r="A699" s="124"/>
      <c r="B699" s="148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</row>
    <row r="700" spans="1:26" ht="13.5" customHeight="1">
      <c r="A700" s="124"/>
      <c r="B700" s="148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</row>
    <row r="701" spans="1:26" ht="13.5" customHeight="1">
      <c r="A701" s="124"/>
      <c r="B701" s="148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</row>
    <row r="702" spans="1:26" ht="13.5" customHeight="1">
      <c r="A702" s="124"/>
      <c r="B702" s="148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</row>
    <row r="703" spans="1:26" ht="13.5" customHeight="1">
      <c r="A703" s="124"/>
      <c r="B703" s="148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</row>
    <row r="704" spans="1:26" ht="13.5" customHeight="1">
      <c r="A704" s="124"/>
      <c r="B704" s="148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</row>
    <row r="705" spans="1:26" ht="13.5" customHeight="1">
      <c r="A705" s="124"/>
      <c r="B705" s="148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</row>
    <row r="706" spans="1:26" ht="13.5" customHeight="1">
      <c r="A706" s="124"/>
      <c r="B706" s="148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</row>
    <row r="707" spans="1:26" ht="13.5" customHeight="1">
      <c r="A707" s="124"/>
      <c r="B707" s="148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</row>
    <row r="708" spans="1:26" ht="13.5" customHeight="1">
      <c r="A708" s="124"/>
      <c r="B708" s="148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</row>
    <row r="709" spans="1:26" ht="13.5" customHeight="1">
      <c r="A709" s="124"/>
      <c r="B709" s="148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</row>
    <row r="710" spans="1:26" ht="13.5" customHeight="1">
      <c r="A710" s="124"/>
      <c r="B710" s="148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</row>
    <row r="711" spans="1:26" ht="13.5" customHeight="1">
      <c r="A711" s="124"/>
      <c r="B711" s="148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</row>
    <row r="712" spans="1:26" ht="13.5" customHeight="1">
      <c r="A712" s="124"/>
      <c r="B712" s="148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</row>
    <row r="713" spans="1:26" ht="13.5" customHeight="1">
      <c r="A713" s="124"/>
      <c r="B713" s="148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</row>
    <row r="714" spans="1:26" ht="13.5" customHeight="1">
      <c r="A714" s="124"/>
      <c r="B714" s="148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</row>
    <row r="715" spans="1:26" ht="13.5" customHeight="1">
      <c r="A715" s="124"/>
      <c r="B715" s="148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</row>
    <row r="716" spans="1:26" ht="13.5" customHeight="1">
      <c r="A716" s="124"/>
      <c r="B716" s="148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</row>
    <row r="717" spans="1:26" ht="13.5" customHeight="1">
      <c r="A717" s="124"/>
      <c r="B717" s="148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</row>
    <row r="718" spans="1:26" ht="13.5" customHeight="1">
      <c r="A718" s="124"/>
      <c r="B718" s="148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</row>
    <row r="719" spans="1:26" ht="13.5" customHeight="1">
      <c r="A719" s="124"/>
      <c r="B719" s="148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</row>
    <row r="720" spans="1:26" ht="13.5" customHeight="1">
      <c r="A720" s="124"/>
      <c r="B720" s="148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</row>
    <row r="721" spans="1:26" ht="13.5" customHeight="1">
      <c r="A721" s="124"/>
      <c r="B721" s="148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</row>
    <row r="722" spans="1:26" ht="13.5" customHeight="1">
      <c r="A722" s="124"/>
      <c r="B722" s="148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</row>
    <row r="723" spans="1:26" ht="13.5" customHeight="1">
      <c r="A723" s="124"/>
      <c r="B723" s="148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</row>
    <row r="724" spans="1:26" ht="13.5" customHeight="1">
      <c r="A724" s="124"/>
      <c r="B724" s="148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</row>
    <row r="725" spans="1:26" ht="13.5" customHeight="1">
      <c r="A725" s="124"/>
      <c r="B725" s="148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</row>
    <row r="726" spans="1:26" ht="13.5" customHeight="1">
      <c r="A726" s="124"/>
      <c r="B726" s="148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</row>
    <row r="727" spans="1:26" ht="13.5" customHeight="1">
      <c r="A727" s="124"/>
      <c r="B727" s="148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</row>
    <row r="728" spans="1:26" ht="13.5" customHeight="1">
      <c r="A728" s="124"/>
      <c r="B728" s="148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</row>
    <row r="729" spans="1:26" ht="13.5" customHeight="1">
      <c r="A729" s="124"/>
      <c r="B729" s="148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</row>
    <row r="730" spans="1:26" ht="13.5" customHeight="1">
      <c r="A730" s="124"/>
      <c r="B730" s="148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</row>
    <row r="731" spans="1:26" ht="13.5" customHeight="1">
      <c r="A731" s="124"/>
      <c r="B731" s="148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</row>
    <row r="732" spans="1:26" ht="13.5" customHeight="1">
      <c r="A732" s="124"/>
      <c r="B732" s="148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</row>
    <row r="733" spans="1:26" ht="13.5" customHeight="1">
      <c r="A733" s="124"/>
      <c r="B733" s="148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</row>
    <row r="734" spans="1:26" ht="13.5" customHeight="1">
      <c r="A734" s="124"/>
      <c r="B734" s="148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</row>
    <row r="735" spans="1:26" ht="13.5" customHeight="1">
      <c r="A735" s="124"/>
      <c r="B735" s="148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</row>
    <row r="736" spans="1:26" ht="13.5" customHeight="1">
      <c r="A736" s="124"/>
      <c r="B736" s="148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</row>
    <row r="737" spans="1:26" ht="13.5" customHeight="1">
      <c r="A737" s="124"/>
      <c r="B737" s="148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</row>
    <row r="738" spans="1:26" ht="13.5" customHeight="1">
      <c r="A738" s="124"/>
      <c r="B738" s="148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</row>
    <row r="739" spans="1:26" ht="13.5" customHeight="1">
      <c r="A739" s="124"/>
      <c r="B739" s="148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</row>
    <row r="740" spans="1:26" ht="13.5" customHeight="1">
      <c r="A740" s="124"/>
      <c r="B740" s="148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</row>
    <row r="741" spans="1:26" ht="13.5" customHeight="1">
      <c r="A741" s="124"/>
      <c r="B741" s="148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</row>
    <row r="742" spans="1:26" ht="13.5" customHeight="1">
      <c r="A742" s="124"/>
      <c r="B742" s="148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</row>
    <row r="743" spans="1:26" ht="13.5" customHeight="1">
      <c r="A743" s="124"/>
      <c r="B743" s="148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</row>
    <row r="744" spans="1:26" ht="13.5" customHeight="1">
      <c r="A744" s="124"/>
      <c r="B744" s="148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</row>
    <row r="745" spans="1:26" ht="13.5" customHeight="1">
      <c r="A745" s="124"/>
      <c r="B745" s="148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</row>
    <row r="746" spans="1:26" ht="13.5" customHeight="1">
      <c r="A746" s="124"/>
      <c r="B746" s="148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</row>
    <row r="747" spans="1:26" ht="13.5" customHeight="1">
      <c r="A747" s="124"/>
      <c r="B747" s="148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</row>
    <row r="748" spans="1:26" ht="13.5" customHeight="1">
      <c r="A748" s="124"/>
      <c r="B748" s="148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</row>
    <row r="749" spans="1:26" ht="13.5" customHeight="1">
      <c r="A749" s="124"/>
      <c r="B749" s="148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</row>
    <row r="750" spans="1:26" ht="13.5" customHeight="1">
      <c r="A750" s="124"/>
      <c r="B750" s="148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</row>
    <row r="751" spans="1:26" ht="13.5" customHeight="1">
      <c r="A751" s="124"/>
      <c r="B751" s="148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</row>
    <row r="752" spans="1:26" ht="13.5" customHeight="1">
      <c r="A752" s="124"/>
      <c r="B752" s="148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</row>
    <row r="753" spans="1:26" ht="13.5" customHeight="1">
      <c r="A753" s="124"/>
      <c r="B753" s="148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</row>
    <row r="754" spans="1:26" ht="13.5" customHeight="1">
      <c r="A754" s="124"/>
      <c r="B754" s="148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</row>
    <row r="755" spans="1:26" ht="13.5" customHeight="1">
      <c r="A755" s="124"/>
      <c r="B755" s="148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</row>
    <row r="756" spans="1:26" ht="13.5" customHeight="1">
      <c r="A756" s="124"/>
      <c r="B756" s="148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</row>
    <row r="757" spans="1:26" ht="13.5" customHeight="1">
      <c r="A757" s="124"/>
      <c r="B757" s="148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</row>
    <row r="758" spans="1:26" ht="13.5" customHeight="1">
      <c r="A758" s="124"/>
      <c r="B758" s="148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</row>
    <row r="759" spans="1:26" ht="13.5" customHeight="1">
      <c r="A759" s="124"/>
      <c r="B759" s="148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</row>
    <row r="760" spans="1:26" ht="13.5" customHeight="1">
      <c r="A760" s="124"/>
      <c r="B760" s="148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</row>
    <row r="761" spans="1:26" ht="13.5" customHeight="1">
      <c r="A761" s="124"/>
      <c r="B761" s="148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</row>
    <row r="762" spans="1:26" ht="13.5" customHeight="1">
      <c r="A762" s="124"/>
      <c r="B762" s="148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</row>
    <row r="763" spans="1:26" ht="13.5" customHeight="1">
      <c r="A763" s="124"/>
      <c r="B763" s="148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</row>
    <row r="764" spans="1:26" ht="13.5" customHeight="1">
      <c r="A764" s="124"/>
      <c r="B764" s="148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</row>
    <row r="765" spans="1:26" ht="13.5" customHeight="1">
      <c r="A765" s="124"/>
      <c r="B765" s="148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</row>
    <row r="766" spans="1:26" ht="13.5" customHeight="1">
      <c r="A766" s="124"/>
      <c r="B766" s="148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</row>
    <row r="767" spans="1:26" ht="13.5" customHeight="1">
      <c r="A767" s="124"/>
      <c r="B767" s="148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</row>
    <row r="768" spans="1:26" ht="13.5" customHeight="1">
      <c r="A768" s="124"/>
      <c r="B768" s="148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</row>
    <row r="769" spans="1:26" ht="13.5" customHeight="1">
      <c r="A769" s="124"/>
      <c r="B769" s="148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</row>
    <row r="770" spans="1:26" ht="13.5" customHeight="1">
      <c r="A770" s="124"/>
      <c r="B770" s="148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</row>
    <row r="771" spans="1:26" ht="13.5" customHeight="1">
      <c r="A771" s="124"/>
      <c r="B771" s="148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</row>
    <row r="772" spans="1:26" ht="13.5" customHeight="1">
      <c r="A772" s="124"/>
      <c r="B772" s="148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</row>
    <row r="773" spans="1:26" ht="13.5" customHeight="1">
      <c r="A773" s="124"/>
      <c r="B773" s="148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</row>
    <row r="774" spans="1:26" ht="13.5" customHeight="1">
      <c r="A774" s="124"/>
      <c r="B774" s="148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</row>
    <row r="775" spans="1:26" ht="13.5" customHeight="1">
      <c r="A775" s="124"/>
      <c r="B775" s="148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</row>
    <row r="776" spans="1:26" ht="13.5" customHeight="1">
      <c r="A776" s="124"/>
      <c r="B776" s="148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</row>
    <row r="777" spans="1:26" ht="13.5" customHeight="1">
      <c r="A777" s="124"/>
      <c r="B777" s="148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</row>
    <row r="778" spans="1:26" ht="13.5" customHeight="1">
      <c r="A778" s="124"/>
      <c r="B778" s="148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</row>
    <row r="779" spans="1:26" ht="13.5" customHeight="1">
      <c r="A779" s="124"/>
      <c r="B779" s="148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</row>
    <row r="780" spans="1:26" ht="13.5" customHeight="1">
      <c r="A780" s="124"/>
      <c r="B780" s="148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</row>
    <row r="781" spans="1:26" ht="13.5" customHeight="1">
      <c r="A781" s="124"/>
      <c r="B781" s="148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</row>
    <row r="782" spans="1:26" ht="13.5" customHeight="1">
      <c r="A782" s="124"/>
      <c r="B782" s="148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</row>
    <row r="783" spans="1:26" ht="13.5" customHeight="1">
      <c r="A783" s="124"/>
      <c r="B783" s="148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</row>
    <row r="784" spans="1:26" ht="13.5" customHeight="1">
      <c r="A784" s="124"/>
      <c r="B784" s="148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</row>
    <row r="785" spans="1:26" ht="13.5" customHeight="1">
      <c r="A785" s="124"/>
      <c r="B785" s="148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</row>
    <row r="786" spans="1:26" ht="13.5" customHeight="1">
      <c r="A786" s="124"/>
      <c r="B786" s="148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</row>
    <row r="787" spans="1:26" ht="13.5" customHeight="1">
      <c r="A787" s="124"/>
      <c r="B787" s="148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</row>
    <row r="788" spans="1:26" ht="13.5" customHeight="1">
      <c r="A788" s="124"/>
      <c r="B788" s="148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</row>
    <row r="789" spans="1:26" ht="13.5" customHeight="1">
      <c r="A789" s="124"/>
      <c r="B789" s="148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</row>
    <row r="790" spans="1:26" ht="13.5" customHeight="1">
      <c r="A790" s="124"/>
      <c r="B790" s="148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</row>
    <row r="791" spans="1:26" ht="13.5" customHeight="1">
      <c r="A791" s="124"/>
      <c r="B791" s="148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</row>
    <row r="792" spans="1:26" ht="13.5" customHeight="1">
      <c r="A792" s="124"/>
      <c r="B792" s="148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</row>
    <row r="793" spans="1:26" ht="13.5" customHeight="1">
      <c r="A793" s="124"/>
      <c r="B793" s="148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</row>
    <row r="794" spans="1:26" ht="13.5" customHeight="1">
      <c r="A794" s="124"/>
      <c r="B794" s="148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</row>
    <row r="795" spans="1:26" ht="13.5" customHeight="1">
      <c r="A795" s="124"/>
      <c r="B795" s="148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</row>
    <row r="796" spans="1:26" ht="13.5" customHeight="1">
      <c r="A796" s="124"/>
      <c r="B796" s="148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</row>
    <row r="797" spans="1:26" ht="13.5" customHeight="1">
      <c r="A797" s="124"/>
      <c r="B797" s="148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</row>
    <row r="798" spans="1:26" ht="13.5" customHeight="1">
      <c r="A798" s="124"/>
      <c r="B798" s="148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</row>
    <row r="799" spans="1:26" ht="13.5" customHeight="1">
      <c r="A799" s="124"/>
      <c r="B799" s="148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</row>
    <row r="800" spans="1:26" ht="13.5" customHeight="1">
      <c r="A800" s="124"/>
      <c r="B800" s="148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</row>
    <row r="801" spans="1:26" ht="13.5" customHeight="1">
      <c r="A801" s="124"/>
      <c r="B801" s="148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</row>
    <row r="802" spans="1:26" ht="13.5" customHeight="1">
      <c r="A802" s="124"/>
      <c r="B802" s="148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</row>
    <row r="803" spans="1:26" ht="13.5" customHeight="1">
      <c r="A803" s="124"/>
      <c r="B803" s="148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</row>
    <row r="804" spans="1:26" ht="13.5" customHeight="1">
      <c r="A804" s="124"/>
      <c r="B804" s="148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</row>
    <row r="805" spans="1:26" ht="13.5" customHeight="1">
      <c r="A805" s="124"/>
      <c r="B805" s="148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</row>
    <row r="806" spans="1:26" ht="13.5" customHeight="1">
      <c r="A806" s="124"/>
      <c r="B806" s="148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</row>
    <row r="807" spans="1:26" ht="13.5" customHeight="1">
      <c r="A807" s="124"/>
      <c r="B807" s="148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</row>
    <row r="808" spans="1:26" ht="13.5" customHeight="1">
      <c r="A808" s="124"/>
      <c r="B808" s="148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</row>
    <row r="809" spans="1:26" ht="13.5" customHeight="1">
      <c r="A809" s="124"/>
      <c r="B809" s="148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</row>
    <row r="810" spans="1:26" ht="13.5" customHeight="1">
      <c r="A810" s="124"/>
      <c r="B810" s="148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</row>
    <row r="811" spans="1:26" ht="13.5" customHeight="1">
      <c r="A811" s="124"/>
      <c r="B811" s="148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</row>
    <row r="812" spans="1:26" ht="13.5" customHeight="1">
      <c r="A812" s="124"/>
      <c r="B812" s="148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</row>
    <row r="813" spans="1:26" ht="13.5" customHeight="1">
      <c r="A813" s="124"/>
      <c r="B813" s="148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</row>
    <row r="814" spans="1:26" ht="13.5" customHeight="1">
      <c r="A814" s="124"/>
      <c r="B814" s="148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</row>
    <row r="815" spans="1:26" ht="13.5" customHeight="1">
      <c r="A815" s="124"/>
      <c r="B815" s="148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</row>
    <row r="816" spans="1:26" ht="13.5" customHeight="1">
      <c r="A816" s="124"/>
      <c r="B816" s="148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</row>
    <row r="817" spans="1:26" ht="13.5" customHeight="1">
      <c r="A817" s="124"/>
      <c r="B817" s="148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</row>
    <row r="818" spans="1:26" ht="13.5" customHeight="1">
      <c r="A818" s="124"/>
      <c r="B818" s="148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</row>
    <row r="819" spans="1:26" ht="13.5" customHeight="1">
      <c r="A819" s="124"/>
      <c r="B819" s="148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</row>
    <row r="820" spans="1:26" ht="13.5" customHeight="1">
      <c r="A820" s="124"/>
      <c r="B820" s="148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</row>
    <row r="821" spans="1:26" ht="13.5" customHeight="1">
      <c r="A821" s="124"/>
      <c r="B821" s="148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</row>
    <row r="822" spans="1:26" ht="13.5" customHeight="1">
      <c r="A822" s="124"/>
      <c r="B822" s="148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</row>
    <row r="823" spans="1:26" ht="13.5" customHeight="1">
      <c r="A823" s="124"/>
      <c r="B823" s="148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</row>
    <row r="824" spans="1:26" ht="13.5" customHeight="1">
      <c r="A824" s="124"/>
      <c r="B824" s="148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</row>
    <row r="825" spans="1:26" ht="13.5" customHeight="1">
      <c r="A825" s="124"/>
      <c r="B825" s="148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</row>
    <row r="826" spans="1:26" ht="13.5" customHeight="1">
      <c r="A826" s="124"/>
      <c r="B826" s="148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</row>
    <row r="827" spans="1:26" ht="13.5" customHeight="1">
      <c r="A827" s="124"/>
      <c r="B827" s="148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</row>
    <row r="828" spans="1:26" ht="13.5" customHeight="1">
      <c r="A828" s="124"/>
      <c r="B828" s="148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</row>
    <row r="829" spans="1:26" ht="13.5" customHeight="1">
      <c r="A829" s="124"/>
      <c r="B829" s="148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</row>
    <row r="830" spans="1:26" ht="13.5" customHeight="1">
      <c r="A830" s="124"/>
      <c r="B830" s="148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</row>
    <row r="831" spans="1:26" ht="13.5" customHeight="1">
      <c r="A831" s="124"/>
      <c r="B831" s="148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</row>
    <row r="832" spans="1:26" ht="13.5" customHeight="1">
      <c r="A832" s="124"/>
      <c r="B832" s="148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</row>
    <row r="833" spans="1:26" ht="13.5" customHeight="1">
      <c r="A833" s="124"/>
      <c r="B833" s="148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</row>
    <row r="834" spans="1:26" ht="13.5" customHeight="1">
      <c r="A834" s="124"/>
      <c r="B834" s="148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</row>
    <row r="835" spans="1:26" ht="13.5" customHeight="1">
      <c r="A835" s="124"/>
      <c r="B835" s="148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</row>
    <row r="836" spans="1:26" ht="13.5" customHeight="1">
      <c r="A836" s="124"/>
      <c r="B836" s="148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</row>
    <row r="837" spans="1:26" ht="13.5" customHeight="1">
      <c r="A837" s="124"/>
      <c r="B837" s="148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</row>
    <row r="838" spans="1:26" ht="13.5" customHeight="1">
      <c r="A838" s="124"/>
      <c r="B838" s="148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</row>
    <row r="839" spans="1:26" ht="13.5" customHeight="1">
      <c r="A839" s="124"/>
      <c r="B839" s="148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</row>
    <row r="840" spans="1:26" ht="13.5" customHeight="1">
      <c r="A840" s="124"/>
      <c r="B840" s="148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</row>
    <row r="841" spans="1:26" ht="13.5" customHeight="1">
      <c r="A841" s="124"/>
      <c r="B841" s="148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</row>
    <row r="842" spans="1:26" ht="13.5" customHeight="1">
      <c r="A842" s="124"/>
      <c r="B842" s="148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</row>
    <row r="843" spans="1:26" ht="13.5" customHeight="1">
      <c r="A843" s="124"/>
      <c r="B843" s="148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</row>
    <row r="844" spans="1:26" ht="13.5" customHeight="1">
      <c r="A844" s="124"/>
      <c r="B844" s="148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</row>
    <row r="845" spans="1:26" ht="13.5" customHeight="1">
      <c r="A845" s="124"/>
      <c r="B845" s="148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</row>
    <row r="846" spans="1:26" ht="13.5" customHeight="1">
      <c r="A846" s="124"/>
      <c r="B846" s="148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</row>
    <row r="847" spans="1:26" ht="13.5" customHeight="1">
      <c r="A847" s="124"/>
      <c r="B847" s="148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</row>
    <row r="848" spans="1:26" ht="13.5" customHeight="1">
      <c r="A848" s="124"/>
      <c r="B848" s="148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</row>
    <row r="849" spans="1:26" ht="13.5" customHeight="1">
      <c r="A849" s="124"/>
      <c r="B849" s="148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</row>
    <row r="850" spans="1:26" ht="13.5" customHeight="1">
      <c r="A850" s="124"/>
      <c r="B850" s="148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</row>
    <row r="851" spans="1:26" ht="13.5" customHeight="1">
      <c r="A851" s="124"/>
      <c r="B851" s="148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</row>
    <row r="852" spans="1:26" ht="13.5" customHeight="1">
      <c r="A852" s="124"/>
      <c r="B852" s="148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</row>
    <row r="853" spans="1:26" ht="13.5" customHeight="1">
      <c r="A853" s="124"/>
      <c r="B853" s="148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</row>
    <row r="854" spans="1:26" ht="13.5" customHeight="1">
      <c r="A854" s="124"/>
      <c r="B854" s="148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</row>
    <row r="855" spans="1:26" ht="13.5" customHeight="1">
      <c r="A855" s="124"/>
      <c r="B855" s="148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</row>
    <row r="856" spans="1:26" ht="13.5" customHeight="1">
      <c r="A856" s="124"/>
      <c r="B856" s="148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</row>
    <row r="857" spans="1:26" ht="13.5" customHeight="1">
      <c r="A857" s="124"/>
      <c r="B857" s="148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</row>
    <row r="858" spans="1:26" ht="13.5" customHeight="1">
      <c r="A858" s="124"/>
      <c r="B858" s="148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</row>
    <row r="859" spans="1:26" ht="13.5" customHeight="1">
      <c r="A859" s="124"/>
      <c r="B859" s="148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</row>
    <row r="860" spans="1:26" ht="13.5" customHeight="1">
      <c r="A860" s="124"/>
      <c r="B860" s="148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</row>
    <row r="861" spans="1:26" ht="13.5" customHeight="1">
      <c r="A861" s="124"/>
      <c r="B861" s="148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</row>
    <row r="862" spans="1:26" ht="13.5" customHeight="1">
      <c r="A862" s="124"/>
      <c r="B862" s="148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</row>
    <row r="863" spans="1:26" ht="13.5" customHeight="1">
      <c r="A863" s="124"/>
      <c r="B863" s="148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</row>
    <row r="864" spans="1:26" ht="13.5" customHeight="1">
      <c r="A864" s="124"/>
      <c r="B864" s="148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</row>
    <row r="865" spans="1:26" ht="13.5" customHeight="1">
      <c r="A865" s="124"/>
      <c r="B865" s="148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</row>
    <row r="866" spans="1:26" ht="13.5" customHeight="1">
      <c r="A866" s="124"/>
      <c r="B866" s="148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</row>
    <row r="867" spans="1:26" ht="13.5" customHeight="1">
      <c r="A867" s="124"/>
      <c r="B867" s="148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</row>
    <row r="868" spans="1:26" ht="13.5" customHeight="1">
      <c r="A868" s="124"/>
      <c r="B868" s="148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</row>
    <row r="869" spans="1:26" ht="13.5" customHeight="1">
      <c r="A869" s="124"/>
      <c r="B869" s="148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</row>
    <row r="870" spans="1:26" ht="13.5" customHeight="1">
      <c r="A870" s="124"/>
      <c r="B870" s="148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</row>
    <row r="871" spans="1:26" ht="13.5" customHeight="1">
      <c r="A871" s="124"/>
      <c r="B871" s="148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</row>
    <row r="872" spans="1:26" ht="13.5" customHeight="1">
      <c r="A872" s="124"/>
      <c r="B872" s="148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</row>
    <row r="873" spans="1:26" ht="13.5" customHeight="1">
      <c r="A873" s="124"/>
      <c r="B873" s="148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</row>
    <row r="874" spans="1:26" ht="13.5" customHeight="1">
      <c r="A874" s="124"/>
      <c r="B874" s="148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</row>
    <row r="875" spans="1:26" ht="13.5" customHeight="1">
      <c r="A875" s="124"/>
      <c r="B875" s="148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</row>
    <row r="876" spans="1:26" ht="13.5" customHeight="1">
      <c r="A876" s="124"/>
      <c r="B876" s="148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</row>
    <row r="877" spans="1:26" ht="13.5" customHeight="1">
      <c r="A877" s="124"/>
      <c r="B877" s="148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</row>
    <row r="878" spans="1:26" ht="13.5" customHeight="1">
      <c r="A878" s="124"/>
      <c r="B878" s="148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</row>
    <row r="879" spans="1:26" ht="13.5" customHeight="1">
      <c r="A879" s="124"/>
      <c r="B879" s="148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</row>
    <row r="880" spans="1:26" ht="13.5" customHeight="1">
      <c r="A880" s="124"/>
      <c r="B880" s="148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</row>
    <row r="881" spans="1:26" ht="13.5" customHeight="1">
      <c r="A881" s="124"/>
      <c r="B881" s="148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</row>
    <row r="882" spans="1:26" ht="13.5" customHeight="1">
      <c r="A882" s="124"/>
      <c r="B882" s="148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</row>
    <row r="883" spans="1:26" ht="13.5" customHeight="1">
      <c r="A883" s="124"/>
      <c r="B883" s="148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</row>
    <row r="884" spans="1:26" ht="13.5" customHeight="1">
      <c r="A884" s="124"/>
      <c r="B884" s="148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</row>
    <row r="885" spans="1:26" ht="13.5" customHeight="1">
      <c r="A885" s="124"/>
      <c r="B885" s="148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</row>
    <row r="886" spans="1:26" ht="13.5" customHeight="1">
      <c r="A886" s="124"/>
      <c r="B886" s="148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</row>
    <row r="887" spans="1:26" ht="13.5" customHeight="1">
      <c r="A887" s="124"/>
      <c r="B887" s="148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</row>
    <row r="888" spans="1:26" ht="13.5" customHeight="1">
      <c r="A888" s="124"/>
      <c r="B888" s="148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</row>
    <row r="889" spans="1:26" ht="13.5" customHeight="1">
      <c r="A889" s="124"/>
      <c r="B889" s="148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</row>
    <row r="890" spans="1:26" ht="13.5" customHeight="1">
      <c r="A890" s="124"/>
      <c r="B890" s="148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</row>
    <row r="891" spans="1:26" ht="13.5" customHeight="1">
      <c r="A891" s="124"/>
      <c r="B891" s="148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</row>
    <row r="892" spans="1:26" ht="13.5" customHeight="1">
      <c r="A892" s="124"/>
      <c r="B892" s="148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</row>
    <row r="893" spans="1:26" ht="13.5" customHeight="1">
      <c r="A893" s="124"/>
      <c r="B893" s="148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</row>
    <row r="894" spans="1:26" ht="13.5" customHeight="1">
      <c r="A894" s="124"/>
      <c r="B894" s="148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</row>
    <row r="895" spans="1:26" ht="13.5" customHeight="1">
      <c r="A895" s="124"/>
      <c r="B895" s="148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</row>
    <row r="896" spans="1:26" ht="13.5" customHeight="1">
      <c r="A896" s="124"/>
      <c r="B896" s="148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</row>
    <row r="897" spans="1:26" ht="13.5" customHeight="1">
      <c r="A897" s="124"/>
      <c r="B897" s="148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</row>
    <row r="898" spans="1:26" ht="13.5" customHeight="1">
      <c r="A898" s="124"/>
      <c r="B898" s="148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</row>
    <row r="899" spans="1:26" ht="13.5" customHeight="1">
      <c r="A899" s="124"/>
      <c r="B899" s="148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</row>
    <row r="900" spans="1:26" ht="13.5" customHeight="1">
      <c r="A900" s="124"/>
      <c r="B900" s="148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</row>
    <row r="901" spans="1:26" ht="13.5" customHeight="1">
      <c r="A901" s="124"/>
      <c r="B901" s="148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</row>
    <row r="902" spans="1:26" ht="13.5" customHeight="1">
      <c r="A902" s="124"/>
      <c r="B902" s="148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</row>
    <row r="903" spans="1:26" ht="13.5" customHeight="1">
      <c r="A903" s="124"/>
      <c r="B903" s="148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</row>
    <row r="904" spans="1:26" ht="13.5" customHeight="1">
      <c r="A904" s="124"/>
      <c r="B904" s="148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</row>
    <row r="905" spans="1:26" ht="13.5" customHeight="1">
      <c r="A905" s="124"/>
      <c r="B905" s="148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</row>
    <row r="906" spans="1:26" ht="13.5" customHeight="1">
      <c r="A906" s="124"/>
      <c r="B906" s="148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</row>
    <row r="907" spans="1:26" ht="13.5" customHeight="1">
      <c r="A907" s="124"/>
      <c r="B907" s="148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</row>
    <row r="908" spans="1:26" ht="13.5" customHeight="1">
      <c r="A908" s="124"/>
      <c r="B908" s="148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</row>
    <row r="909" spans="1:26" ht="13.5" customHeight="1">
      <c r="A909" s="124"/>
      <c r="B909" s="148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</row>
    <row r="910" spans="1:26" ht="13.5" customHeight="1">
      <c r="A910" s="124"/>
      <c r="B910" s="148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</row>
    <row r="911" spans="1:26" ht="13.5" customHeight="1">
      <c r="A911" s="124"/>
      <c r="B911" s="148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</row>
    <row r="912" spans="1:26" ht="13.5" customHeight="1">
      <c r="A912" s="124"/>
      <c r="B912" s="148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</row>
    <row r="913" spans="1:26" ht="13.5" customHeight="1">
      <c r="A913" s="124"/>
      <c r="B913" s="148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</row>
    <row r="914" spans="1:26" ht="13.5" customHeight="1">
      <c r="A914" s="124"/>
      <c r="B914" s="148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</row>
    <row r="915" spans="1:26" ht="13.5" customHeight="1">
      <c r="A915" s="124"/>
      <c r="B915" s="148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</row>
    <row r="916" spans="1:26" ht="13.5" customHeight="1">
      <c r="A916" s="124"/>
      <c r="B916" s="148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</row>
    <row r="917" spans="1:26" ht="13.5" customHeight="1">
      <c r="A917" s="124"/>
      <c r="B917" s="148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</row>
    <row r="918" spans="1:26" ht="13.5" customHeight="1">
      <c r="A918" s="124"/>
      <c r="B918" s="148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</row>
    <row r="919" spans="1:26" ht="13.5" customHeight="1">
      <c r="A919" s="124"/>
      <c r="B919" s="148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</row>
    <row r="920" spans="1:26" ht="13.5" customHeight="1">
      <c r="A920" s="124"/>
      <c r="B920" s="148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</row>
    <row r="921" spans="1:26" ht="13.5" customHeight="1">
      <c r="A921" s="124"/>
      <c r="B921" s="148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</row>
    <row r="922" spans="1:26" ht="13.5" customHeight="1">
      <c r="A922" s="124"/>
      <c r="B922" s="148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</row>
    <row r="923" spans="1:26" ht="13.5" customHeight="1">
      <c r="A923" s="124"/>
      <c r="B923" s="148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</row>
    <row r="924" spans="1:26" ht="13.5" customHeight="1">
      <c r="A924" s="124"/>
      <c r="B924" s="148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</row>
    <row r="925" spans="1:26" ht="13.5" customHeight="1">
      <c r="A925" s="124"/>
      <c r="B925" s="148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</row>
    <row r="926" spans="1:26" ht="13.5" customHeight="1">
      <c r="A926" s="124"/>
      <c r="B926" s="148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</row>
    <row r="927" spans="1:26" ht="13.5" customHeight="1">
      <c r="A927" s="124"/>
      <c r="B927" s="148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</row>
    <row r="928" spans="1:26" ht="13.5" customHeight="1">
      <c r="A928" s="124"/>
      <c r="B928" s="148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</row>
    <row r="929" spans="1:26" ht="13.5" customHeight="1">
      <c r="A929" s="124"/>
      <c r="B929" s="148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</row>
    <row r="930" spans="1:26" ht="13.5" customHeight="1">
      <c r="A930" s="124"/>
      <c r="B930" s="148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</row>
    <row r="931" spans="1:26" ht="13.5" customHeight="1">
      <c r="A931" s="124"/>
      <c r="B931" s="148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</row>
    <row r="932" spans="1:26" ht="13.5" customHeight="1">
      <c r="A932" s="124"/>
      <c r="B932" s="148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</row>
    <row r="933" spans="1:26" ht="13.5" customHeight="1">
      <c r="A933" s="124"/>
      <c r="B933" s="148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</row>
    <row r="934" spans="1:26" ht="13.5" customHeight="1">
      <c r="A934" s="124"/>
      <c r="B934" s="148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</row>
    <row r="935" spans="1:26" ht="13.5" customHeight="1">
      <c r="A935" s="124"/>
      <c r="B935" s="148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</row>
    <row r="936" spans="1:26" ht="13.5" customHeight="1">
      <c r="A936" s="124"/>
      <c r="B936" s="148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</row>
    <row r="937" spans="1:26" ht="13.5" customHeight="1">
      <c r="A937" s="124"/>
      <c r="B937" s="148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</row>
    <row r="938" spans="1:26" ht="13.5" customHeight="1">
      <c r="A938" s="124"/>
      <c r="B938" s="148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</row>
    <row r="939" spans="1:26" ht="13.5" customHeight="1">
      <c r="A939" s="124"/>
      <c r="B939" s="148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</row>
    <row r="940" spans="1:26" ht="13.5" customHeight="1">
      <c r="A940" s="124"/>
      <c r="B940" s="148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</row>
    <row r="941" spans="1:26" ht="13.5" customHeight="1">
      <c r="A941" s="124"/>
      <c r="B941" s="148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</row>
    <row r="942" spans="1:26" ht="13.5" customHeight="1">
      <c r="A942" s="124"/>
      <c r="B942" s="148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</row>
    <row r="943" spans="1:26" ht="13.5" customHeight="1">
      <c r="A943" s="124"/>
      <c r="B943" s="148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</row>
    <row r="944" spans="1:26" ht="13.5" customHeight="1">
      <c r="A944" s="124"/>
      <c r="B944" s="148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</row>
    <row r="945" spans="1:26" ht="13.5" customHeight="1">
      <c r="A945" s="124"/>
      <c r="B945" s="148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</row>
    <row r="946" spans="1:26" ht="13.5" customHeight="1">
      <c r="A946" s="124"/>
      <c r="B946" s="148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</row>
    <row r="947" spans="1:26" ht="13.5" customHeight="1">
      <c r="A947" s="124"/>
      <c r="B947" s="148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</row>
    <row r="948" spans="1:26" ht="13.5" customHeight="1">
      <c r="A948" s="124"/>
      <c r="B948" s="148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</row>
    <row r="949" spans="1:26" ht="13.5" customHeight="1">
      <c r="A949" s="124"/>
      <c r="B949" s="148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</row>
    <row r="950" spans="1:26" ht="13.5" customHeight="1">
      <c r="A950" s="124"/>
      <c r="B950" s="148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</row>
    <row r="951" spans="1:26" ht="13.5" customHeight="1">
      <c r="A951" s="124"/>
      <c r="B951" s="148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</row>
    <row r="952" spans="1:26" ht="13.5" customHeight="1">
      <c r="A952" s="124"/>
      <c r="B952" s="148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</row>
    <row r="953" spans="1:26" ht="13.5" customHeight="1">
      <c r="A953" s="124"/>
      <c r="B953" s="148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</row>
    <row r="954" spans="1:26" ht="13.5" customHeight="1">
      <c r="A954" s="124"/>
      <c r="B954" s="148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</row>
    <row r="955" spans="1:26" ht="13.5" customHeight="1">
      <c r="A955" s="124"/>
      <c r="B955" s="148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</row>
    <row r="956" spans="1:26" ht="13.5" customHeight="1">
      <c r="A956" s="124"/>
      <c r="B956" s="148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</row>
    <row r="957" spans="1:26" ht="13.5" customHeight="1">
      <c r="A957" s="124"/>
      <c r="B957" s="148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</row>
    <row r="958" spans="1:26" ht="13.5" customHeight="1">
      <c r="A958" s="124"/>
      <c r="B958" s="148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</row>
    <row r="959" spans="1:26" ht="13.5" customHeight="1">
      <c r="A959" s="124"/>
      <c r="B959" s="148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</row>
    <row r="960" spans="1:26" ht="13.5" customHeight="1">
      <c r="A960" s="124"/>
      <c r="B960" s="148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</row>
    <row r="961" spans="1:26" ht="13.5" customHeight="1">
      <c r="A961" s="124"/>
      <c r="B961" s="148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</row>
    <row r="962" spans="1:26" ht="13.5" customHeight="1">
      <c r="A962" s="124"/>
      <c r="B962" s="148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</row>
    <row r="963" spans="1:26" ht="13.5" customHeight="1">
      <c r="A963" s="124"/>
      <c r="B963" s="148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</row>
    <row r="964" spans="1:26" ht="13.5" customHeight="1">
      <c r="A964" s="124"/>
      <c r="B964" s="148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</row>
    <row r="965" spans="1:26" ht="13.5" customHeight="1">
      <c r="A965" s="124"/>
      <c r="B965" s="148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</row>
    <row r="966" spans="1:26" ht="13.5" customHeight="1">
      <c r="A966" s="124"/>
      <c r="B966" s="148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</row>
    <row r="967" spans="1:26" ht="13.5" customHeight="1">
      <c r="A967" s="124"/>
      <c r="B967" s="148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</row>
    <row r="968" spans="1:26" ht="13.5" customHeight="1">
      <c r="A968" s="124"/>
      <c r="B968" s="148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</row>
    <row r="969" spans="1:26" ht="13.5" customHeight="1">
      <c r="A969" s="124"/>
      <c r="B969" s="148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</row>
    <row r="970" spans="1:26" ht="13.5" customHeight="1">
      <c r="A970" s="124"/>
      <c r="B970" s="148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</row>
    <row r="971" spans="1:26" ht="13.5" customHeight="1">
      <c r="A971" s="124"/>
      <c r="B971" s="148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</row>
    <row r="972" spans="1:26" ht="13.5" customHeight="1">
      <c r="A972" s="124"/>
      <c r="B972" s="148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</row>
    <row r="973" spans="1:26" ht="13.5" customHeight="1">
      <c r="A973" s="124"/>
      <c r="B973" s="148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</row>
    <row r="974" spans="1:26" ht="13.5" customHeight="1">
      <c r="A974" s="124"/>
      <c r="B974" s="148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</row>
    <row r="975" spans="1:26" ht="13.5" customHeight="1">
      <c r="A975" s="124"/>
      <c r="B975" s="148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</row>
    <row r="976" spans="1:26" ht="13.5" customHeight="1">
      <c r="A976" s="124"/>
      <c r="B976" s="148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</row>
    <row r="977" spans="1:26" ht="13.5" customHeight="1">
      <c r="A977" s="124"/>
      <c r="B977" s="148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</row>
    <row r="978" spans="1:26" ht="13.5" customHeight="1">
      <c r="A978" s="124"/>
      <c r="B978" s="148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</row>
    <row r="979" spans="1:26" ht="13.5" customHeight="1">
      <c r="A979" s="124"/>
      <c r="B979" s="148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</row>
    <row r="980" spans="1:26" ht="13.5" customHeight="1">
      <c r="A980" s="124"/>
      <c r="B980" s="148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</row>
    <row r="981" spans="1:26" ht="13.5" customHeight="1">
      <c r="A981" s="124"/>
      <c r="B981" s="148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</row>
    <row r="982" spans="1:26" ht="13.5" customHeight="1">
      <c r="A982" s="124"/>
      <c r="B982" s="148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</row>
    <row r="983" spans="1:26" ht="13.5" customHeight="1">
      <c r="A983" s="124"/>
      <c r="B983" s="148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</row>
    <row r="984" spans="1:26" ht="13.5" customHeight="1">
      <c r="A984" s="124"/>
      <c r="B984" s="148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</row>
    <row r="985" spans="1:26" ht="13.5" customHeight="1">
      <c r="A985" s="124"/>
      <c r="B985" s="148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</row>
    <row r="986" spans="1:26" ht="13.5" customHeight="1">
      <c r="A986" s="124"/>
      <c r="B986" s="148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</row>
    <row r="987" spans="1:26" ht="13.5" customHeight="1">
      <c r="A987" s="124"/>
      <c r="B987" s="148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</row>
    <row r="988" spans="1:26" ht="13.5" customHeight="1">
      <c r="A988" s="124"/>
      <c r="B988" s="148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</row>
    <row r="989" spans="1:26" ht="13.5" customHeight="1">
      <c r="A989" s="124"/>
      <c r="B989" s="148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</row>
    <row r="990" spans="1:26" ht="13.5" customHeight="1">
      <c r="A990" s="124"/>
      <c r="B990" s="148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</row>
    <row r="991" spans="1:26" ht="13.5" customHeight="1">
      <c r="A991" s="124"/>
      <c r="B991" s="148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</row>
    <row r="992" spans="1:26" ht="13.5" customHeight="1">
      <c r="A992" s="124"/>
      <c r="B992" s="148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</row>
    <row r="993" spans="1:26" ht="13.5" customHeight="1">
      <c r="A993" s="124"/>
      <c r="B993" s="148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</row>
    <row r="994" spans="1:26" ht="13.5" customHeight="1">
      <c r="A994" s="124"/>
      <c r="B994" s="148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</row>
    <row r="995" spans="1:26" ht="13.5" customHeight="1">
      <c r="A995" s="124"/>
      <c r="B995" s="148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</row>
    <row r="996" spans="1:26" ht="13.5" customHeight="1">
      <c r="A996" s="124"/>
      <c r="B996" s="148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</row>
    <row r="997" spans="1:26" ht="13.5" customHeight="1">
      <c r="A997" s="124"/>
      <c r="B997" s="148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</row>
    <row r="998" spans="1:26" ht="13.5" customHeight="1">
      <c r="A998" s="124"/>
      <c r="B998" s="148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</row>
    <row r="999" spans="1:26" ht="13.5" customHeight="1">
      <c r="A999" s="124"/>
      <c r="B999" s="148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</row>
    <row r="1000" spans="1:26" ht="13.5" customHeight="1">
      <c r="A1000" s="124"/>
      <c r="B1000" s="148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</row>
  </sheetData>
  <pageMargins left="0.9055118110236221" right="0.39370078740157483" top="0.55118110236220474" bottom="0.35433070866141736" header="0" footer="0"/>
  <pageSetup orientation="portrait"/>
  <headerFooter>
    <oddFooter>&amp;R&amp;P/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1000"/>
  <sheetViews>
    <sheetView topLeftCell="A99" workbookViewId="0">
      <selection activeCell="D2" sqref="D2"/>
    </sheetView>
  </sheetViews>
  <sheetFormatPr baseColWidth="10" defaultColWidth="14.42578125" defaultRowHeight="15" customHeight="1"/>
  <cols>
    <col min="1" max="1" width="1.42578125" customWidth="1"/>
    <col min="2" max="2" width="7.140625" customWidth="1"/>
    <col min="3" max="3" width="9.5703125" customWidth="1"/>
    <col min="4" max="4" width="78.5703125" customWidth="1"/>
    <col min="5" max="5" width="15.5703125" customWidth="1"/>
    <col min="6" max="38" width="19.42578125" customWidth="1"/>
  </cols>
  <sheetData>
    <row r="1" spans="1:38" ht="15.75" customHeight="1">
      <c r="A1" s="245"/>
      <c r="B1" s="356" t="s">
        <v>1167</v>
      </c>
      <c r="C1" s="357"/>
      <c r="D1" s="358"/>
      <c r="E1" s="246"/>
      <c r="F1" s="246"/>
      <c r="G1" s="246"/>
      <c r="H1" s="246"/>
      <c r="I1" s="246"/>
      <c r="J1" s="246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</row>
    <row r="2" spans="1:38" ht="28.5" customHeight="1">
      <c r="A2" s="1"/>
      <c r="B2" s="247"/>
      <c r="C2" s="4"/>
      <c r="D2" s="3" t="s">
        <v>1288</v>
      </c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8.25" customHeight="1">
      <c r="A3" s="1"/>
      <c r="B3" s="247"/>
      <c r="C3" s="4"/>
      <c r="D3" s="6" t="s">
        <v>1168</v>
      </c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3.5" hidden="1" customHeight="1">
      <c r="A4" s="9"/>
      <c r="B4" s="248" t="s">
        <v>3</v>
      </c>
      <c r="C4" s="11" t="s">
        <v>4</v>
      </c>
      <c r="D4" s="12" t="s">
        <v>5</v>
      </c>
      <c r="E4" s="1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3.5" hidden="1" customHeight="1">
      <c r="A5" s="9"/>
      <c r="B5" s="249"/>
      <c r="C5" s="9"/>
      <c r="D5" s="16" t="s">
        <v>6</v>
      </c>
      <c r="E5" s="1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30" customHeight="1">
      <c r="A6" s="250"/>
      <c r="B6" s="251" t="s">
        <v>7</v>
      </c>
      <c r="C6" s="252" t="s">
        <v>8</v>
      </c>
      <c r="D6" s="253" t="s">
        <v>9</v>
      </c>
      <c r="E6" s="254" t="s">
        <v>10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</row>
    <row r="7" spans="1:38" ht="16.5" customHeight="1">
      <c r="A7" s="55" t="s">
        <v>12</v>
      </c>
      <c r="B7" s="255"/>
      <c r="C7" s="256" t="s">
        <v>13</v>
      </c>
      <c r="D7" s="256" t="s">
        <v>1169</v>
      </c>
      <c r="E7" s="257">
        <f>+E8+E111+E121+E124</f>
        <v>192914352</v>
      </c>
      <c r="F7" s="258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</row>
    <row r="8" spans="1:38" ht="16.5" customHeight="1">
      <c r="A8" s="55" t="s">
        <v>12</v>
      </c>
      <c r="B8" s="255"/>
      <c r="C8" s="256" t="s">
        <v>17</v>
      </c>
      <c r="D8" s="256" t="s">
        <v>18</v>
      </c>
      <c r="E8" s="259">
        <f>'Presupuesto de Ingresos 2024'!E8</f>
        <v>34733037</v>
      </c>
      <c r="F8" s="258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38" ht="16.5" customHeight="1">
      <c r="A9" s="55"/>
      <c r="B9" s="255">
        <v>1</v>
      </c>
      <c r="C9" s="256" t="s">
        <v>19</v>
      </c>
      <c r="D9" s="256" t="s">
        <v>20</v>
      </c>
      <c r="E9" s="259">
        <f>'Presupuesto de Ingresos 2024'!E9</f>
        <v>23917170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</row>
    <row r="10" spans="1:38" ht="16.5" customHeight="1">
      <c r="A10" s="55"/>
      <c r="B10" s="255">
        <v>1.1000000000000001</v>
      </c>
      <c r="C10" s="260" t="s">
        <v>23</v>
      </c>
      <c r="D10" s="260" t="s">
        <v>24</v>
      </c>
      <c r="E10" s="261">
        <f>'Presupuesto de Ingresos 2024'!E10</f>
        <v>10445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</row>
    <row r="11" spans="1:38" ht="16.5" customHeight="1">
      <c r="A11" s="55"/>
      <c r="B11" s="255" t="s">
        <v>1170</v>
      </c>
      <c r="C11" s="262" t="s">
        <v>25</v>
      </c>
      <c r="D11" s="262" t="s">
        <v>26</v>
      </c>
      <c r="E11" s="263">
        <f>'Presupuesto de Ingresos 2024'!E11</f>
        <v>0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</row>
    <row r="12" spans="1:38" ht="16.5" customHeight="1">
      <c r="A12" s="55"/>
      <c r="B12" s="255" t="s">
        <v>1171</v>
      </c>
      <c r="C12" s="264" t="s">
        <v>31</v>
      </c>
      <c r="D12" s="262" t="s">
        <v>32</v>
      </c>
      <c r="E12" s="263">
        <f>'Presupuesto de Ingresos 2024'!E14</f>
        <v>10445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</row>
    <row r="13" spans="1:38" ht="16.5" customHeight="1">
      <c r="A13" s="55"/>
      <c r="B13" s="255">
        <v>1.2</v>
      </c>
      <c r="C13" s="260" t="s">
        <v>37</v>
      </c>
      <c r="D13" s="260" t="s">
        <v>38</v>
      </c>
      <c r="E13" s="261">
        <f>'Presupuesto de Ingresos 2024'!E17</f>
        <v>20033510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</row>
    <row r="14" spans="1:38" ht="16.5" customHeight="1">
      <c r="A14" s="55"/>
      <c r="B14" s="255" t="s">
        <v>1172</v>
      </c>
      <c r="C14" s="262" t="s">
        <v>39</v>
      </c>
      <c r="D14" s="262" t="s">
        <v>40</v>
      </c>
      <c r="E14" s="263">
        <f>'Presupuesto de Ingresos 2024'!E18</f>
        <v>20033510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</row>
    <row r="15" spans="1:38" ht="16.5" customHeight="1">
      <c r="A15" s="55"/>
      <c r="B15" s="255">
        <v>1.3</v>
      </c>
      <c r="C15" s="260" t="s">
        <v>51</v>
      </c>
      <c r="D15" s="260" t="s">
        <v>52</v>
      </c>
      <c r="E15" s="261">
        <f>'Presupuesto de Ingresos 2024'!E24</f>
        <v>2611250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</row>
    <row r="16" spans="1:38" ht="16.5" customHeight="1">
      <c r="A16" s="55"/>
      <c r="B16" s="255" t="s">
        <v>1173</v>
      </c>
      <c r="C16" s="262" t="s">
        <v>53</v>
      </c>
      <c r="D16" s="262" t="s">
        <v>54</v>
      </c>
      <c r="E16" s="263">
        <f>'Presupuesto de Ingresos 2024'!E25</f>
        <v>2611250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</row>
    <row r="17" spans="1:38" ht="16.5" customHeight="1">
      <c r="A17" s="55"/>
      <c r="B17" s="255">
        <v>1.7</v>
      </c>
      <c r="C17" s="260" t="s">
        <v>56</v>
      </c>
      <c r="D17" s="260" t="s">
        <v>57</v>
      </c>
      <c r="E17" s="261">
        <f>'Presupuesto de Ingresos 2024'!E27</f>
        <v>1261965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</row>
    <row r="18" spans="1:38" ht="13.5" customHeight="1">
      <c r="A18" s="55"/>
      <c r="B18" s="255">
        <v>1.9</v>
      </c>
      <c r="C18" s="266">
        <v>4118</v>
      </c>
      <c r="D18" s="260" t="s">
        <v>1174</v>
      </c>
      <c r="E18" s="261">
        <f>'Presupuesto de Ingresos 2024'!E32</f>
        <v>0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</row>
    <row r="19" spans="1:38" ht="13.5" customHeight="1">
      <c r="A19" s="55"/>
      <c r="B19" s="255">
        <v>1.8</v>
      </c>
      <c r="C19" s="260" t="s">
        <v>68</v>
      </c>
      <c r="D19" s="260" t="s">
        <v>69</v>
      </c>
      <c r="E19" s="267" t="s">
        <v>70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</row>
    <row r="20" spans="1:38" ht="16.5" customHeight="1">
      <c r="A20" s="55"/>
      <c r="B20" s="255">
        <v>3</v>
      </c>
      <c r="C20" s="256" t="s">
        <v>71</v>
      </c>
      <c r="D20" s="256" t="s">
        <v>72</v>
      </c>
      <c r="E20" s="259">
        <f>'Presupuesto de Ingresos 2024'!E35</f>
        <v>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</row>
    <row r="21" spans="1:38" ht="16.5" customHeight="1">
      <c r="A21" s="55"/>
      <c r="B21" s="255">
        <v>3.1</v>
      </c>
      <c r="C21" s="260" t="s">
        <v>73</v>
      </c>
      <c r="D21" s="260" t="s">
        <v>74</v>
      </c>
      <c r="E21" s="261">
        <f>'Presupuesto de Ingresos 2024'!E36</f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</row>
    <row r="22" spans="1:38" ht="13.5" customHeight="1">
      <c r="A22" s="55"/>
      <c r="B22" s="255">
        <v>3.9</v>
      </c>
      <c r="C22" s="266">
        <v>4132</v>
      </c>
      <c r="D22" s="260" t="s">
        <v>1175</v>
      </c>
      <c r="E22" s="261">
        <f>'Presupuesto de Ingresos 2024'!E38</f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</row>
    <row r="23" spans="1:38" ht="16.5" customHeight="1">
      <c r="A23" s="55"/>
      <c r="B23" s="255">
        <v>4</v>
      </c>
      <c r="C23" s="256" t="s">
        <v>80</v>
      </c>
      <c r="D23" s="256" t="s">
        <v>81</v>
      </c>
      <c r="E23" s="259">
        <f>'Presupuesto de Ingresos 2024'!E40</f>
        <v>10324953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</row>
    <row r="24" spans="1:38" ht="13.5" customHeight="1">
      <c r="A24" s="55"/>
      <c r="B24" s="255">
        <v>4.0999999999999996</v>
      </c>
      <c r="C24" s="260" t="s">
        <v>82</v>
      </c>
      <c r="D24" s="260" t="s">
        <v>83</v>
      </c>
      <c r="E24" s="261">
        <f>'Presupuesto de Ingresos 2024'!E41</f>
        <v>404025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</row>
    <row r="25" spans="1:38" ht="16.5" customHeight="1">
      <c r="A25" s="55"/>
      <c r="B25" s="255" t="s">
        <v>1176</v>
      </c>
      <c r="C25" s="262" t="s">
        <v>84</v>
      </c>
      <c r="D25" s="262" t="s">
        <v>85</v>
      </c>
      <c r="E25" s="263">
        <f>'Presupuesto de Ingresos 2024'!E42</f>
        <v>365575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6.5" customHeight="1">
      <c r="A26" s="55"/>
      <c r="B26" s="255" t="s">
        <v>1177</v>
      </c>
      <c r="C26" s="262" t="s">
        <v>88</v>
      </c>
      <c r="D26" s="262" t="s">
        <v>89</v>
      </c>
      <c r="E26" s="263">
        <f>'Presupuesto de Ingresos 2024'!E44</f>
        <v>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</row>
    <row r="27" spans="1:38" ht="16.5" customHeight="1">
      <c r="A27" s="55"/>
      <c r="B27" s="255" t="s">
        <v>1178</v>
      </c>
      <c r="C27" s="262" t="s">
        <v>91</v>
      </c>
      <c r="D27" s="262" t="s">
        <v>92</v>
      </c>
      <c r="E27" s="263">
        <f>'Presupuesto de Ingresos 2024'!E46</f>
        <v>38450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</row>
    <row r="28" spans="1:38" ht="16.5" customHeight="1">
      <c r="A28" s="55"/>
      <c r="B28" s="255" t="s">
        <v>1179</v>
      </c>
      <c r="C28" s="262" t="s">
        <v>107</v>
      </c>
      <c r="D28" s="262" t="s">
        <v>108</v>
      </c>
      <c r="E28" s="263">
        <f>'Presupuesto de Ingresos 2024'!E54</f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</row>
    <row r="29" spans="1:38" ht="16.5" customHeight="1">
      <c r="A29" s="55"/>
      <c r="B29" s="255" t="s">
        <v>1180</v>
      </c>
      <c r="C29" s="262" t="s">
        <v>121</v>
      </c>
      <c r="D29" s="262" t="s">
        <v>122</v>
      </c>
      <c r="E29" s="263">
        <f>'Presupuesto de Ingresos 2024'!E61</f>
        <v>0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</row>
    <row r="30" spans="1:38" ht="16.5" customHeight="1">
      <c r="A30" s="55"/>
      <c r="B30" s="255">
        <v>4.3</v>
      </c>
      <c r="C30" s="260" t="s">
        <v>133</v>
      </c>
      <c r="D30" s="260" t="s">
        <v>134</v>
      </c>
      <c r="E30" s="261">
        <f>'Presupuesto de Ingresos 2024'!E67</f>
        <v>9573768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</row>
    <row r="31" spans="1:38" ht="16.5" customHeight="1">
      <c r="A31" s="55"/>
      <c r="B31" s="255" t="s">
        <v>1181</v>
      </c>
      <c r="C31" s="262" t="s">
        <v>135</v>
      </c>
      <c r="D31" s="262" t="s">
        <v>108</v>
      </c>
      <c r="E31" s="263">
        <f>'Presupuesto de Ingresos 2024'!E68</f>
        <v>1044500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</row>
    <row r="32" spans="1:38" ht="16.5" customHeight="1">
      <c r="A32" s="55"/>
      <c r="B32" s="255" t="s">
        <v>1182</v>
      </c>
      <c r="C32" s="262" t="s">
        <v>170</v>
      </c>
      <c r="D32" s="262" t="s">
        <v>171</v>
      </c>
      <c r="E32" s="263">
        <f>'Presupuesto de Ingresos 2024'!E86</f>
        <v>1460942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</row>
    <row r="33" spans="1:38" ht="16.5" customHeight="1">
      <c r="A33" s="55"/>
      <c r="B33" s="255" t="s">
        <v>1183</v>
      </c>
      <c r="C33" s="262" t="s">
        <v>214</v>
      </c>
      <c r="D33" s="262" t="s">
        <v>92</v>
      </c>
      <c r="E33" s="263">
        <f>'Presupuesto de Ingresos 2024'!E108</f>
        <v>855414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</row>
    <row r="34" spans="1:38" ht="16.5" customHeight="1">
      <c r="A34" s="55"/>
      <c r="B34" s="255" t="s">
        <v>1184</v>
      </c>
      <c r="C34" s="262" t="s">
        <v>251</v>
      </c>
      <c r="D34" s="262" t="s">
        <v>252</v>
      </c>
      <c r="E34" s="263">
        <f>'Presupuesto de Ingresos 2024'!E127</f>
        <v>124524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</row>
    <row r="35" spans="1:38" ht="13.5" customHeight="1">
      <c r="A35" s="55"/>
      <c r="B35" s="255" t="s">
        <v>1185</v>
      </c>
      <c r="C35" s="262" t="s">
        <v>279</v>
      </c>
      <c r="D35" s="262" t="s">
        <v>280</v>
      </c>
      <c r="E35" s="263">
        <f>'Presupuesto de Ingresos 2024'!E141</f>
        <v>635578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</row>
    <row r="36" spans="1:38" ht="16.5" customHeight="1">
      <c r="A36" s="55"/>
      <c r="B36" s="255" t="s">
        <v>1186</v>
      </c>
      <c r="C36" s="262" t="s">
        <v>291</v>
      </c>
      <c r="D36" s="262" t="s">
        <v>1187</v>
      </c>
      <c r="E36" s="263">
        <f>'Presupuesto de Ingresos 2024'!E147</f>
        <v>2882820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ht="16.5" customHeight="1">
      <c r="A37" s="55"/>
      <c r="B37" s="255" t="s">
        <v>1188</v>
      </c>
      <c r="C37" s="262" t="s">
        <v>295</v>
      </c>
      <c r="D37" s="262" t="s">
        <v>296</v>
      </c>
      <c r="E37" s="263">
        <f>'Presupuesto de Ingresos 2024'!E149</f>
        <v>82828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</row>
    <row r="38" spans="1:38" ht="16.5" customHeight="1">
      <c r="A38" s="55"/>
      <c r="B38" s="255" t="s">
        <v>1189</v>
      </c>
      <c r="C38" s="262" t="s">
        <v>315</v>
      </c>
      <c r="D38" s="262" t="s">
        <v>316</v>
      </c>
      <c r="E38" s="263">
        <f>'Presupuesto de Ingresos 2024'!E159</f>
        <v>188205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</row>
    <row r="39" spans="1:38" ht="16.5" customHeight="1">
      <c r="A39" s="55"/>
      <c r="B39" s="255" t="s">
        <v>1190</v>
      </c>
      <c r="C39" s="262" t="s">
        <v>329</v>
      </c>
      <c r="D39" s="262" t="s">
        <v>1191</v>
      </c>
      <c r="E39" s="263">
        <f>'Presupuesto de Ingresos 2024'!E166</f>
        <v>526792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1:38" ht="16.5" customHeight="1">
      <c r="A40" s="55"/>
      <c r="B40" s="255" t="s">
        <v>1192</v>
      </c>
      <c r="C40" s="262" t="s">
        <v>349</v>
      </c>
      <c r="D40" s="262" t="s">
        <v>1193</v>
      </c>
      <c r="E40" s="263">
        <f>'Presupuesto de Ingresos 2024'!E176</f>
        <v>603336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</row>
    <row r="41" spans="1:38" ht="16.5" customHeight="1">
      <c r="A41" s="55"/>
      <c r="B41" s="255" t="s">
        <v>1194</v>
      </c>
      <c r="C41" s="262" t="s">
        <v>367</v>
      </c>
      <c r="D41" s="262" t="s">
        <v>368</v>
      </c>
      <c r="E41" s="263">
        <f>'Presupuesto de Ingresos 2024'!E185</f>
        <v>200143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</row>
    <row r="42" spans="1:38" ht="16.5" customHeight="1">
      <c r="A42" s="55"/>
      <c r="B42" s="255" t="s">
        <v>1195</v>
      </c>
      <c r="C42" s="262" t="s">
        <v>377</v>
      </c>
      <c r="D42" s="262" t="s">
        <v>1196</v>
      </c>
      <c r="E42" s="263">
        <f>'Presupuesto de Ingresos 2024'!E194</f>
        <v>728017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</row>
    <row r="43" spans="1:38" ht="16.5" customHeight="1">
      <c r="A43" s="55"/>
      <c r="B43" s="255" t="s">
        <v>1197</v>
      </c>
      <c r="C43" s="262" t="s">
        <v>387</v>
      </c>
      <c r="D43" s="262" t="s">
        <v>388</v>
      </c>
      <c r="E43" s="263">
        <f>'Presupuesto de Ingresos 2024'!E203</f>
        <v>229790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</row>
    <row r="44" spans="1:38" ht="16.5" customHeight="1">
      <c r="A44" s="55"/>
      <c r="B44" s="255" t="s">
        <v>1198</v>
      </c>
      <c r="C44" s="262" t="s">
        <v>393</v>
      </c>
      <c r="D44" s="262" t="s">
        <v>394</v>
      </c>
      <c r="E44" s="263">
        <f>'Presupuesto de Ingresos 2024'!E206</f>
        <v>8355</v>
      </c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</row>
    <row r="45" spans="1:38" ht="16.5" customHeight="1">
      <c r="A45" s="55"/>
      <c r="B45" s="255" t="s">
        <v>1199</v>
      </c>
      <c r="C45" s="262" t="s">
        <v>399</v>
      </c>
      <c r="D45" s="262" t="s">
        <v>400</v>
      </c>
      <c r="E45" s="263">
        <f>'Presupuesto de Ingresos 2024'!E209</f>
        <v>627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</row>
    <row r="46" spans="1:38" ht="16.5" customHeight="1">
      <c r="A46" s="55"/>
      <c r="B46" s="255" t="s">
        <v>1200</v>
      </c>
      <c r="C46" s="262" t="s">
        <v>403</v>
      </c>
      <c r="D46" s="262" t="s">
        <v>404</v>
      </c>
      <c r="E46" s="263">
        <f>'Presupuesto de Ingresos 2024'!E211</f>
        <v>1897</v>
      </c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</row>
    <row r="47" spans="1:38" ht="16.5" customHeight="1">
      <c r="A47" s="55"/>
      <c r="B47" s="255" t="s">
        <v>1201</v>
      </c>
      <c r="C47" s="262" t="s">
        <v>408</v>
      </c>
      <c r="D47" s="262" t="s">
        <v>409</v>
      </c>
      <c r="E47" s="263">
        <f>'Presupuesto de Ingresos 2024'!E214</f>
        <v>0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</row>
    <row r="48" spans="1:38" ht="16.5" customHeight="1">
      <c r="A48" s="55"/>
      <c r="B48" s="255">
        <v>4.5</v>
      </c>
      <c r="C48" s="260" t="s">
        <v>470</v>
      </c>
      <c r="D48" s="260" t="s">
        <v>471</v>
      </c>
      <c r="E48" s="261">
        <f>'Presupuesto de Ingresos 2024'!E245</f>
        <v>0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</row>
    <row r="49" spans="1:38" ht="13.5" customHeight="1">
      <c r="A49" s="55"/>
      <c r="B49" s="255">
        <v>4.9000000000000004</v>
      </c>
      <c r="C49" s="266">
        <v>4145</v>
      </c>
      <c r="D49" s="260" t="s">
        <v>1202</v>
      </c>
      <c r="E49" s="261">
        <f>'Presupuesto de Ingresos 2024'!E250</f>
        <v>0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</row>
    <row r="50" spans="1:38" ht="16.5" customHeight="1">
      <c r="A50" s="55"/>
      <c r="B50" s="255">
        <v>4.4000000000000004</v>
      </c>
      <c r="C50" s="260" t="s">
        <v>479</v>
      </c>
      <c r="D50" s="260" t="s">
        <v>480</v>
      </c>
      <c r="E50" s="261">
        <f>'Presupuesto de Ingresos 2024'!E252</f>
        <v>347160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</row>
    <row r="51" spans="1:38" ht="16.5" customHeight="1">
      <c r="A51" s="55"/>
      <c r="B51" s="255" t="s">
        <v>1203</v>
      </c>
      <c r="C51" s="262" t="s">
        <v>481</v>
      </c>
      <c r="D51" s="262" t="s">
        <v>482</v>
      </c>
      <c r="E51" s="263">
        <f>'Presupuesto de Ingresos 2024'!E253</f>
        <v>1044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</row>
    <row r="52" spans="1:38" ht="16.5" customHeight="1">
      <c r="A52" s="55"/>
      <c r="B52" s="255" t="s">
        <v>1204</v>
      </c>
      <c r="C52" s="262" t="s">
        <v>483</v>
      </c>
      <c r="D52" s="262" t="s">
        <v>484</v>
      </c>
      <c r="E52" s="263">
        <f>'Presupuesto de Ingresos 2024'!E254</f>
        <v>1270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</row>
    <row r="53" spans="1:38" ht="16.5" customHeight="1">
      <c r="A53" s="268"/>
      <c r="B53" s="255" t="s">
        <v>1205</v>
      </c>
      <c r="C53" s="262" t="s">
        <v>485</v>
      </c>
      <c r="D53" s="262" t="s">
        <v>486</v>
      </c>
      <c r="E53" s="263">
        <f>'Presupuesto de Ingresos 2024'!E255</f>
        <v>10445</v>
      </c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</row>
    <row r="54" spans="1:38" ht="16.5" customHeight="1">
      <c r="A54" s="268"/>
      <c r="B54" s="255" t="s">
        <v>1206</v>
      </c>
      <c r="C54" s="262" t="s">
        <v>487</v>
      </c>
      <c r="D54" s="262" t="s">
        <v>488</v>
      </c>
      <c r="E54" s="263">
        <f>'Presupuesto de Ingresos 2024'!E256</f>
        <v>73115</v>
      </c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</row>
    <row r="55" spans="1:38" ht="16.5" customHeight="1">
      <c r="A55" s="268"/>
      <c r="B55" s="255" t="s">
        <v>1207</v>
      </c>
      <c r="C55" s="262" t="s">
        <v>489</v>
      </c>
      <c r="D55" s="262" t="s">
        <v>490</v>
      </c>
      <c r="E55" s="263">
        <f>'Presupuesto de Ingresos 2024'!E257</f>
        <v>2298</v>
      </c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</row>
    <row r="56" spans="1:38" ht="16.5" customHeight="1">
      <c r="A56" s="268"/>
      <c r="B56" s="255" t="s">
        <v>1208</v>
      </c>
      <c r="C56" s="262" t="s">
        <v>491</v>
      </c>
      <c r="D56" s="262" t="s">
        <v>492</v>
      </c>
      <c r="E56" s="263">
        <f>'Presupuesto de Ingresos 2024'!E258</f>
        <v>2611</v>
      </c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</row>
    <row r="57" spans="1:38" ht="16.5" customHeight="1">
      <c r="A57" s="268"/>
      <c r="B57" s="255" t="s">
        <v>1209</v>
      </c>
      <c r="C57" s="262" t="s">
        <v>493</v>
      </c>
      <c r="D57" s="262" t="s">
        <v>494</v>
      </c>
      <c r="E57" s="263">
        <f>'Presupuesto de Ingresos 2024'!E259</f>
        <v>256377</v>
      </c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</row>
    <row r="58" spans="1:38" ht="16.5" customHeight="1">
      <c r="A58" s="55"/>
      <c r="B58" s="255">
        <v>5</v>
      </c>
      <c r="C58" s="256" t="s">
        <v>521</v>
      </c>
      <c r="D58" s="256" t="s">
        <v>522</v>
      </c>
      <c r="E58" s="259">
        <f>'Presupuesto de Ingresos 2024'!E273</f>
        <v>14623</v>
      </c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</row>
    <row r="59" spans="1:38" ht="13.5" customHeight="1">
      <c r="A59" s="55"/>
      <c r="B59" s="255">
        <v>5.0999999999999996</v>
      </c>
      <c r="C59" s="260" t="s">
        <v>523</v>
      </c>
      <c r="D59" s="260" t="s">
        <v>522</v>
      </c>
      <c r="E59" s="261">
        <f>'Presupuesto de Ingresos 2024'!E274</f>
        <v>14623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</row>
    <row r="60" spans="1:38" ht="16.5" customHeight="1">
      <c r="A60" s="268"/>
      <c r="B60" s="255" t="s">
        <v>1210</v>
      </c>
      <c r="C60" s="262" t="s">
        <v>524</v>
      </c>
      <c r="D60" s="262" t="s">
        <v>525</v>
      </c>
      <c r="E60" s="263">
        <f>'Presupuesto de Ingresos 2024'!E275</f>
        <v>0</v>
      </c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</row>
    <row r="61" spans="1:38" ht="16.5" customHeight="1">
      <c r="A61" s="55"/>
      <c r="B61" s="255" t="s">
        <v>1211</v>
      </c>
      <c r="C61" s="262" t="s">
        <v>530</v>
      </c>
      <c r="D61" s="262" t="s">
        <v>531</v>
      </c>
      <c r="E61" s="263">
        <f>'Presupuesto de Ingresos 2024'!E278</f>
        <v>0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</row>
    <row r="62" spans="1:38" ht="16.5" customHeight="1">
      <c r="A62" s="55"/>
      <c r="B62" s="255" t="s">
        <v>1212</v>
      </c>
      <c r="C62" s="262" t="s">
        <v>536</v>
      </c>
      <c r="D62" s="262" t="s">
        <v>537</v>
      </c>
      <c r="E62" s="263">
        <f>'Presupuesto de Ingresos 2024'!E281</f>
        <v>0</v>
      </c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</row>
    <row r="63" spans="1:38" ht="16.5" customHeight="1">
      <c r="A63" s="55"/>
      <c r="B63" s="255" t="s">
        <v>1213</v>
      </c>
      <c r="C63" s="262" t="s">
        <v>550</v>
      </c>
      <c r="D63" s="262" t="s">
        <v>551</v>
      </c>
      <c r="E63" s="263">
        <f>'Presupuesto de Ingresos 2024'!E288</f>
        <v>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</row>
    <row r="64" spans="1:38" ht="16.5" customHeight="1">
      <c r="A64" s="55"/>
      <c r="B64" s="255" t="s">
        <v>1214</v>
      </c>
      <c r="C64" s="262" t="s">
        <v>556</v>
      </c>
      <c r="D64" s="262" t="s">
        <v>557</v>
      </c>
      <c r="E64" s="263">
        <f>'Presupuesto de Ingresos 2024'!E291</f>
        <v>14623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</row>
    <row r="65" spans="1:38" ht="13.5" customHeight="1">
      <c r="A65" s="55"/>
      <c r="B65" s="255">
        <v>5.9</v>
      </c>
      <c r="C65" s="266">
        <v>4154</v>
      </c>
      <c r="D65" s="260" t="s">
        <v>1215</v>
      </c>
      <c r="E65" s="261">
        <f>'Presupuesto de Ingresos 2024'!E293</f>
        <v>0</v>
      </c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38" ht="16.5" customHeight="1">
      <c r="A66" s="55"/>
      <c r="B66" s="255">
        <v>6</v>
      </c>
      <c r="C66" s="256" t="s">
        <v>562</v>
      </c>
      <c r="D66" s="256" t="s">
        <v>563</v>
      </c>
      <c r="E66" s="259">
        <f>'Presupuesto de Ingresos 2024'!E295</f>
        <v>476291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</row>
    <row r="67" spans="1:38" ht="16.5" customHeight="1">
      <c r="A67" s="55"/>
      <c r="B67" s="255" t="s">
        <v>1216</v>
      </c>
      <c r="C67" s="260" t="s">
        <v>564</v>
      </c>
      <c r="D67" s="260" t="s">
        <v>565</v>
      </c>
      <c r="E67" s="261">
        <f>'Presupuesto de Ingresos 2024'!E296</f>
        <v>473158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</row>
    <row r="68" spans="1:38" ht="13.5" customHeight="1">
      <c r="A68" s="55"/>
      <c r="B68" s="255">
        <v>6.9</v>
      </c>
      <c r="C68" s="260" t="s">
        <v>1217</v>
      </c>
      <c r="D68" s="260" t="s">
        <v>1218</v>
      </c>
      <c r="E68" s="261">
        <f>'Presupuesto de Ingresos 2024'!E302</f>
        <v>0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</row>
    <row r="69" spans="1:38" ht="13.5" customHeight="1">
      <c r="A69" s="55"/>
      <c r="B69" s="255">
        <v>6.3</v>
      </c>
      <c r="C69" s="266">
        <v>4168</v>
      </c>
      <c r="D69" s="260" t="s">
        <v>1219</v>
      </c>
      <c r="E69" s="261">
        <f>'Presupuesto de Ingresos 2024'!E304</f>
        <v>0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</row>
    <row r="70" spans="1:38" ht="16.5" customHeight="1">
      <c r="A70" s="55"/>
      <c r="B70" s="255">
        <v>6.1</v>
      </c>
      <c r="C70" s="260" t="s">
        <v>580</v>
      </c>
      <c r="D70" s="260" t="s">
        <v>581</v>
      </c>
      <c r="E70" s="261">
        <f>'Presupuesto de Ingresos 2024'!E306</f>
        <v>3133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</row>
    <row r="71" spans="1:38" ht="16.5" customHeight="1">
      <c r="A71" s="55"/>
      <c r="B71" s="255" t="s">
        <v>1216</v>
      </c>
      <c r="C71" s="262" t="s">
        <v>582</v>
      </c>
      <c r="D71" s="262" t="s">
        <v>583</v>
      </c>
      <c r="E71" s="263">
        <f>'Presupuesto de Ingresos 2024'!E307</f>
        <v>0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</row>
    <row r="72" spans="1:38" ht="16.5" customHeight="1">
      <c r="A72" s="55"/>
      <c r="B72" s="255" t="s">
        <v>1220</v>
      </c>
      <c r="C72" s="262" t="s">
        <v>584</v>
      </c>
      <c r="D72" s="262" t="s">
        <v>585</v>
      </c>
      <c r="E72" s="263">
        <f>'Presupuesto de Ingresos 2024'!E308</f>
        <v>0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</row>
    <row r="73" spans="1:38" ht="16.5" customHeight="1">
      <c r="A73" s="55"/>
      <c r="B73" s="255" t="s">
        <v>1221</v>
      </c>
      <c r="C73" s="262" t="s">
        <v>586</v>
      </c>
      <c r="D73" s="262" t="s">
        <v>587</v>
      </c>
      <c r="E73" s="263">
        <f>'Presupuesto de Ingresos 2024'!E309</f>
        <v>3133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</row>
    <row r="74" spans="1:38" ht="16.5" customHeight="1">
      <c r="A74" s="55"/>
      <c r="B74" s="255" t="s">
        <v>1222</v>
      </c>
      <c r="C74" s="262" t="s">
        <v>588</v>
      </c>
      <c r="D74" s="262" t="s">
        <v>589</v>
      </c>
      <c r="E74" s="263">
        <f>'Presupuesto de Ingresos 2024'!E310</f>
        <v>0</v>
      </c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</row>
    <row r="75" spans="1:38" ht="16.5" customHeight="1">
      <c r="A75" s="55"/>
      <c r="B75" s="255" t="s">
        <v>1223</v>
      </c>
      <c r="C75" s="262" t="s">
        <v>590</v>
      </c>
      <c r="D75" s="262" t="s">
        <v>422</v>
      </c>
      <c r="E75" s="263">
        <f>'Presupuesto de Ingresos 2024'!E311</f>
        <v>0</v>
      </c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</row>
    <row r="76" spans="1:38" ht="16.5" customHeight="1">
      <c r="A76" s="55"/>
      <c r="B76" s="255" t="s">
        <v>1224</v>
      </c>
      <c r="C76" s="262" t="s">
        <v>591</v>
      </c>
      <c r="D76" s="262" t="s">
        <v>592</v>
      </c>
      <c r="E76" s="263">
        <f>'Presupuesto de Ingresos 2024'!E312</f>
        <v>0</v>
      </c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</row>
    <row r="77" spans="1:38" ht="16.5" customHeight="1">
      <c r="A77" s="55"/>
      <c r="B77" s="255" t="s">
        <v>1225</v>
      </c>
      <c r="C77" s="262" t="s">
        <v>593</v>
      </c>
      <c r="D77" s="262" t="s">
        <v>594</v>
      </c>
      <c r="E77" s="263">
        <f>'Presupuesto de Ingresos 2024'!E313</f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</row>
    <row r="78" spans="1:38" ht="16.5" customHeight="1">
      <c r="A78" s="55"/>
      <c r="B78" s="255" t="s">
        <v>1226</v>
      </c>
      <c r="C78" s="262" t="s">
        <v>595</v>
      </c>
      <c r="D78" s="262" t="s">
        <v>468</v>
      </c>
      <c r="E78" s="263">
        <f>'Presupuesto de Ingresos 2024'!E314</f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</row>
    <row r="79" spans="1:38" ht="16.5" customHeight="1">
      <c r="A79" s="55"/>
      <c r="B79" s="255" t="s">
        <v>1227</v>
      </c>
      <c r="C79" s="262" t="s">
        <v>596</v>
      </c>
      <c r="D79" s="262" t="s">
        <v>597</v>
      </c>
      <c r="E79" s="263">
        <f>'Presupuesto de Ingresos 2024'!E315</f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</row>
    <row r="80" spans="1:38" ht="16.5" customHeight="1">
      <c r="A80" s="55"/>
      <c r="B80" s="255" t="s">
        <v>1228</v>
      </c>
      <c r="C80" s="262" t="s">
        <v>598</v>
      </c>
      <c r="D80" s="262" t="s">
        <v>599</v>
      </c>
      <c r="E80" s="263">
        <f>'Presupuesto de Ingresos 2024'!E316</f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</row>
    <row r="81" spans="1:38" ht="16.5" customHeight="1">
      <c r="A81" s="55"/>
      <c r="B81" s="255" t="s">
        <v>1229</v>
      </c>
      <c r="C81" s="262" t="s">
        <v>600</v>
      </c>
      <c r="D81" s="262" t="s">
        <v>601</v>
      </c>
      <c r="E81" s="263">
        <f>'Presupuesto de Ingresos 2024'!E317</f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</row>
    <row r="82" spans="1:38" ht="16.5" customHeight="1">
      <c r="A82" s="55"/>
      <c r="B82" s="255" t="s">
        <v>1230</v>
      </c>
      <c r="C82" s="262" t="s">
        <v>602</v>
      </c>
      <c r="D82" s="262" t="s">
        <v>603</v>
      </c>
      <c r="E82" s="263">
        <f>'Presupuesto de Ingresos 2024'!E318</f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</row>
    <row r="83" spans="1:38" ht="16.5" customHeight="1">
      <c r="A83" s="55"/>
      <c r="B83" s="255" t="s">
        <v>1231</v>
      </c>
      <c r="C83" s="262" t="s">
        <v>604</v>
      </c>
      <c r="D83" s="262" t="s">
        <v>605</v>
      </c>
      <c r="E83" s="263">
        <f>'Presupuesto de Ingresos 2024'!E319</f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</row>
    <row r="84" spans="1:38" ht="16.5" customHeight="1">
      <c r="A84" s="55"/>
      <c r="B84" s="255" t="s">
        <v>1232</v>
      </c>
      <c r="C84" s="262" t="s">
        <v>606</v>
      </c>
      <c r="D84" s="262" t="s">
        <v>607</v>
      </c>
      <c r="E84" s="263">
        <f>'Presupuesto de Ingresos 2024'!E320</f>
        <v>0</v>
      </c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</row>
    <row r="85" spans="1:38" ht="16.5" customHeight="1">
      <c r="A85" s="55"/>
      <c r="B85" s="255" t="s">
        <v>1233</v>
      </c>
      <c r="C85" s="262" t="s">
        <v>608</v>
      </c>
      <c r="D85" s="262" t="s">
        <v>609</v>
      </c>
      <c r="E85" s="263">
        <f>'Presupuesto de Ingresos 2024'!E321</f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</row>
    <row r="86" spans="1:38" ht="16.5" customHeight="1">
      <c r="A86" s="55"/>
      <c r="B86" s="255" t="s">
        <v>1234</v>
      </c>
      <c r="C86" s="262" t="s">
        <v>614</v>
      </c>
      <c r="D86" s="262" t="s">
        <v>615</v>
      </c>
      <c r="E86" s="263">
        <f>'Presupuesto de Ingresos 2024'!E324</f>
        <v>0</v>
      </c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</row>
    <row r="87" spans="1:38" ht="16.5" customHeight="1">
      <c r="A87" s="55"/>
      <c r="B87" s="255" t="s">
        <v>1235</v>
      </c>
      <c r="C87" s="262" t="s">
        <v>632</v>
      </c>
      <c r="D87" s="262" t="s">
        <v>633</v>
      </c>
      <c r="E87" s="263">
        <f>'Presupuesto de Ingresos 2024'!E333</f>
        <v>0</v>
      </c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</row>
    <row r="88" spans="1:38" ht="16.5" customHeight="1">
      <c r="A88" s="55"/>
      <c r="B88" s="255" t="s">
        <v>1236</v>
      </c>
      <c r="C88" s="262" t="s">
        <v>640</v>
      </c>
      <c r="D88" s="262" t="s">
        <v>641</v>
      </c>
      <c r="E88" s="263">
        <f>'Presupuesto de Ingresos 2024'!E337</f>
        <v>0</v>
      </c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</row>
    <row r="89" spans="1:38" ht="16.5" customHeight="1">
      <c r="A89" s="55"/>
      <c r="B89" s="255"/>
      <c r="C89" s="262" t="s">
        <v>642</v>
      </c>
      <c r="D89" s="262" t="s">
        <v>643</v>
      </c>
      <c r="E89" s="263">
        <f>'Presupuesto de Ingresos 2024'!E338</f>
        <v>0</v>
      </c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</row>
    <row r="90" spans="1:38" ht="16.5" customHeight="1">
      <c r="A90" s="55"/>
      <c r="B90" s="255"/>
      <c r="C90" s="262" t="s">
        <v>650</v>
      </c>
      <c r="D90" s="262" t="s">
        <v>651</v>
      </c>
      <c r="E90" s="263">
        <f>'Presupuesto de Ingresos 2024'!E342</f>
        <v>0</v>
      </c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</row>
    <row r="91" spans="1:38" ht="16.5" customHeight="1">
      <c r="A91" s="55"/>
      <c r="B91" s="255"/>
      <c r="C91" s="262" t="s">
        <v>655</v>
      </c>
      <c r="D91" s="262" t="s">
        <v>656</v>
      </c>
      <c r="E91" s="263">
        <f>'Presupuesto de Ingresos 2024'!E346</f>
        <v>0</v>
      </c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</row>
    <row r="92" spans="1:38" ht="16.5" customHeight="1">
      <c r="A92" s="55"/>
      <c r="B92" s="255"/>
      <c r="C92" s="262" t="s">
        <v>659</v>
      </c>
      <c r="D92" s="262" t="s">
        <v>1237</v>
      </c>
      <c r="E92" s="263">
        <f>'Presupuesto de Ingresos 2024'!E348</f>
        <v>0</v>
      </c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</row>
    <row r="93" spans="1:38" ht="16.5" customHeight="1">
      <c r="A93" s="55"/>
      <c r="B93" s="255" t="s">
        <v>1238</v>
      </c>
      <c r="C93" s="262" t="s">
        <v>672</v>
      </c>
      <c r="D93" s="262" t="s">
        <v>1239</v>
      </c>
      <c r="E93" s="263">
        <f>'Presupuesto de Ingresos 2024'!E355</f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</row>
    <row r="94" spans="1:38" ht="16.5" customHeight="1">
      <c r="A94" s="55"/>
      <c r="B94" s="255" t="s">
        <v>1240</v>
      </c>
      <c r="C94" s="262" t="s">
        <v>676</v>
      </c>
      <c r="D94" s="262" t="s">
        <v>677</v>
      </c>
      <c r="E94" s="263">
        <f>'Presupuesto de Ingresos 2024'!E358</f>
        <v>0</v>
      </c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</row>
    <row r="95" spans="1:38" ht="16.5" customHeight="1">
      <c r="A95" s="55"/>
      <c r="B95" s="255">
        <v>7</v>
      </c>
      <c r="C95" s="256" t="s">
        <v>686</v>
      </c>
      <c r="D95" s="256" t="s">
        <v>687</v>
      </c>
      <c r="E95" s="259">
        <f>'Presupuesto de Ingresos 2024'!E363</f>
        <v>0</v>
      </c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</row>
    <row r="96" spans="1:38" ht="13.5" customHeight="1">
      <c r="A96" s="269"/>
      <c r="B96" s="255">
        <v>7.1</v>
      </c>
      <c r="C96" s="266">
        <v>4171</v>
      </c>
      <c r="D96" s="260" t="s">
        <v>690</v>
      </c>
      <c r="E96" s="270" t="s">
        <v>70</v>
      </c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</row>
    <row r="97" spans="1:38" ht="13.5" customHeight="1">
      <c r="A97" s="269"/>
      <c r="B97" s="255">
        <v>7.2</v>
      </c>
      <c r="C97" s="266">
        <v>4172</v>
      </c>
      <c r="D97" s="260" t="s">
        <v>691</v>
      </c>
      <c r="E97" s="270" t="s">
        <v>70</v>
      </c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</row>
    <row r="98" spans="1:38" ht="13.5" customHeight="1">
      <c r="A98" s="269"/>
      <c r="B98" s="255">
        <v>7.3</v>
      </c>
      <c r="C98" s="266">
        <v>4173</v>
      </c>
      <c r="D98" s="260" t="s">
        <v>693</v>
      </c>
      <c r="E98" s="261">
        <f>'Presupuesto de Ingresos 2024'!E366</f>
        <v>0</v>
      </c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</row>
    <row r="99" spans="1:38" ht="16.5" customHeight="1">
      <c r="A99" s="55" t="s">
        <v>12</v>
      </c>
      <c r="B99" s="255" t="s">
        <v>1241</v>
      </c>
      <c r="C99" s="271" t="s">
        <v>696</v>
      </c>
      <c r="D99" s="272" t="s">
        <v>697</v>
      </c>
      <c r="E99" s="273">
        <f>'Presupuesto de Ingresos 2024'!E367</f>
        <v>0</v>
      </c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</row>
    <row r="100" spans="1:38" ht="16.5" customHeight="1">
      <c r="A100" s="55" t="s">
        <v>12</v>
      </c>
      <c r="B100" s="255" t="s">
        <v>1242</v>
      </c>
      <c r="C100" s="271" t="s">
        <v>699</v>
      </c>
      <c r="D100" s="272" t="s">
        <v>697</v>
      </c>
      <c r="E100" s="273">
        <f>'Presupuesto de Ingresos 2024'!E368</f>
        <v>0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</row>
    <row r="101" spans="1:38" ht="16.5" customHeight="1">
      <c r="A101" s="55" t="s">
        <v>12</v>
      </c>
      <c r="B101" s="255" t="s">
        <v>1243</v>
      </c>
      <c r="C101" s="271" t="s">
        <v>703</v>
      </c>
      <c r="D101" s="272" t="s">
        <v>704</v>
      </c>
      <c r="E101" s="273">
        <f>'Presupuesto de Ingresos 2024'!E372</f>
        <v>0</v>
      </c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</row>
    <row r="102" spans="1:38" ht="16.5" customHeight="1">
      <c r="A102" s="55" t="s">
        <v>12</v>
      </c>
      <c r="B102" s="255" t="s">
        <v>1244</v>
      </c>
      <c r="C102" s="271" t="s">
        <v>706</v>
      </c>
      <c r="D102" s="272" t="s">
        <v>707</v>
      </c>
      <c r="E102" s="273">
        <f>'Presupuesto de Ingresos 2024'!E374</f>
        <v>0</v>
      </c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</row>
    <row r="103" spans="1:38" ht="16.5" customHeight="1">
      <c r="A103" s="55" t="s">
        <v>12</v>
      </c>
      <c r="B103" s="255" t="s">
        <v>1245</v>
      </c>
      <c r="C103" s="271" t="s">
        <v>715</v>
      </c>
      <c r="D103" s="272" t="s">
        <v>716</v>
      </c>
      <c r="E103" s="273">
        <f>'Presupuesto de Ingresos 2024'!E378</f>
        <v>0</v>
      </c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</row>
    <row r="104" spans="1:38" ht="16.5" customHeight="1">
      <c r="A104" s="55" t="s">
        <v>12</v>
      </c>
      <c r="B104" s="255" t="s">
        <v>1246</v>
      </c>
      <c r="C104" s="271" t="s">
        <v>717</v>
      </c>
      <c r="D104" s="272" t="s">
        <v>716</v>
      </c>
      <c r="E104" s="273">
        <f>'Presupuesto de Ingresos 2024'!E379</f>
        <v>0</v>
      </c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</row>
    <row r="105" spans="1:38" ht="16.5" customHeight="1">
      <c r="A105" s="55" t="s">
        <v>12</v>
      </c>
      <c r="B105" s="255" t="s">
        <v>1247</v>
      </c>
      <c r="C105" s="271" t="s">
        <v>742</v>
      </c>
      <c r="D105" s="272" t="s">
        <v>743</v>
      </c>
      <c r="E105" s="273">
        <f>'Presupuesto de Ingresos 2024'!E401</f>
        <v>0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</row>
    <row r="106" spans="1:38" ht="16.5" customHeight="1">
      <c r="A106" s="55" t="s">
        <v>12</v>
      </c>
      <c r="B106" s="255" t="s">
        <v>1248</v>
      </c>
      <c r="C106" s="271" t="s">
        <v>747</v>
      </c>
      <c r="D106" s="272" t="s">
        <v>748</v>
      </c>
      <c r="E106" s="273">
        <f>'Presupuesto de Ingresos 2024'!E405</f>
        <v>0</v>
      </c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</row>
    <row r="107" spans="1:38" ht="16.5" customHeight="1">
      <c r="A107" s="55" t="s">
        <v>12</v>
      </c>
      <c r="B107" s="255" t="s">
        <v>1249</v>
      </c>
      <c r="C107" s="271" t="s">
        <v>750</v>
      </c>
      <c r="D107" s="272" t="s">
        <v>751</v>
      </c>
      <c r="E107" s="273">
        <f>'Presupuesto de Ingresos 2024'!E407</f>
        <v>0</v>
      </c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ht="16.5" customHeight="1">
      <c r="A108" s="55"/>
      <c r="B108" s="255" t="s">
        <v>1250</v>
      </c>
      <c r="C108" s="271" t="s">
        <v>754</v>
      </c>
      <c r="D108" s="272" t="s">
        <v>755</v>
      </c>
      <c r="E108" s="273">
        <f>'Presupuesto de Ingresos 2024'!E409</f>
        <v>0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</row>
    <row r="109" spans="1:38" ht="16.5" customHeight="1">
      <c r="A109" s="55"/>
      <c r="B109" s="255" t="s">
        <v>1251</v>
      </c>
      <c r="C109" s="271" t="s">
        <v>757</v>
      </c>
      <c r="D109" s="272" t="s">
        <v>1252</v>
      </c>
      <c r="E109" s="273">
        <f>'Presupuesto de Ingresos 2024'!E410</f>
        <v>0</v>
      </c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</row>
    <row r="110" spans="1:38" ht="16.5" customHeight="1">
      <c r="A110" s="55"/>
      <c r="B110" s="255" t="s">
        <v>1253</v>
      </c>
      <c r="C110" s="271" t="s">
        <v>760</v>
      </c>
      <c r="D110" s="272" t="s">
        <v>761</v>
      </c>
      <c r="E110" s="273">
        <f>'Presupuesto de Ingresos 2024'!E412</f>
        <v>0</v>
      </c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</row>
    <row r="111" spans="1:38" ht="54.75" customHeight="1">
      <c r="A111" s="269" t="s">
        <v>12</v>
      </c>
      <c r="B111" s="255"/>
      <c r="C111" s="256" t="s">
        <v>764</v>
      </c>
      <c r="D111" s="256" t="s">
        <v>765</v>
      </c>
      <c r="E111" s="259">
        <f>'Presupuesto de Ingresos 2024'!E414</f>
        <v>158170243</v>
      </c>
      <c r="F111" s="258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</row>
    <row r="112" spans="1:38" ht="13.5" customHeight="1">
      <c r="A112" s="269" t="s">
        <v>12</v>
      </c>
      <c r="B112" s="255">
        <v>8</v>
      </c>
      <c r="C112" s="256" t="s">
        <v>766</v>
      </c>
      <c r="D112" s="256" t="s">
        <v>767</v>
      </c>
      <c r="E112" s="259">
        <f>'Presupuesto de Ingresos 2024'!E415</f>
        <v>158170243</v>
      </c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</row>
    <row r="113" spans="1:38" ht="16.5" customHeight="1">
      <c r="A113" s="55"/>
      <c r="B113" s="255">
        <v>8.1</v>
      </c>
      <c r="C113" s="262" t="s">
        <v>768</v>
      </c>
      <c r="D113" s="262" t="s">
        <v>769</v>
      </c>
      <c r="E113" s="263">
        <f>'Presupuesto de Ingresos 2024'!E416</f>
        <v>82875378</v>
      </c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</row>
    <row r="114" spans="1:38" ht="16.5" customHeight="1">
      <c r="A114" s="55"/>
      <c r="B114" s="255">
        <v>8.1999999999999993</v>
      </c>
      <c r="C114" s="262" t="s">
        <v>810</v>
      </c>
      <c r="D114" s="262" t="s">
        <v>811</v>
      </c>
      <c r="E114" s="263">
        <f>'Presupuesto de Ingresos 2024'!E441</f>
        <v>74955945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</row>
    <row r="115" spans="1:38" ht="16.5" customHeight="1">
      <c r="A115" s="269" t="s">
        <v>12</v>
      </c>
      <c r="B115" s="255">
        <v>8.3000000000000007</v>
      </c>
      <c r="C115" s="262" t="s">
        <v>827</v>
      </c>
      <c r="D115" s="262" t="s">
        <v>828</v>
      </c>
      <c r="E115" s="263">
        <f>'Presupuesto de Ingresos 2024'!E448</f>
        <v>338920</v>
      </c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</row>
    <row r="116" spans="1:38" ht="16.5" customHeight="1">
      <c r="A116" s="269"/>
      <c r="B116" s="255">
        <v>8.4</v>
      </c>
      <c r="C116" s="262" t="s">
        <v>1254</v>
      </c>
      <c r="D116" s="262" t="s">
        <v>879</v>
      </c>
      <c r="E116" s="263">
        <f>'Presupuesto de Ingresos 2024'!E466</f>
        <v>0</v>
      </c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</row>
    <row r="117" spans="1:38" ht="16.5" customHeight="1">
      <c r="A117" s="269"/>
      <c r="B117" s="255">
        <v>8.5</v>
      </c>
      <c r="C117" s="262" t="s">
        <v>1255</v>
      </c>
      <c r="D117" s="262" t="s">
        <v>882</v>
      </c>
      <c r="E117" s="263">
        <f>'Presupuesto de Ingresos 2024'!E468</f>
        <v>0</v>
      </c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</row>
    <row r="118" spans="1:38" ht="13.5" customHeight="1">
      <c r="A118" s="269" t="s">
        <v>12</v>
      </c>
      <c r="B118" s="255">
        <v>9</v>
      </c>
      <c r="C118" s="256" t="s">
        <v>885</v>
      </c>
      <c r="D118" s="256" t="s">
        <v>886</v>
      </c>
      <c r="E118" s="259">
        <f>'Presupuesto de Ingresos 2024'!E470</f>
        <v>0</v>
      </c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</row>
    <row r="119" spans="1:38" ht="16.5" customHeight="1">
      <c r="A119" s="269" t="s">
        <v>12</v>
      </c>
      <c r="B119" s="255">
        <v>9.1</v>
      </c>
      <c r="C119" s="262" t="s">
        <v>887</v>
      </c>
      <c r="D119" s="262" t="s">
        <v>1256</v>
      </c>
      <c r="E119" s="263">
        <f>'Presupuesto de Ingresos 2024'!E471</f>
        <v>0</v>
      </c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</row>
    <row r="120" spans="1:38" ht="16.5" customHeight="1">
      <c r="A120" s="55"/>
      <c r="B120" s="255">
        <v>9.3000000000000007</v>
      </c>
      <c r="C120" s="262" t="s">
        <v>906</v>
      </c>
      <c r="D120" s="262" t="s">
        <v>907</v>
      </c>
      <c r="E120" s="263">
        <f>'Presupuesto de Ingresos 2024'!E478</f>
        <v>0</v>
      </c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</row>
    <row r="121" spans="1:38" ht="13.5" customHeight="1">
      <c r="A121" s="269" t="s">
        <v>12</v>
      </c>
      <c r="B121" s="255">
        <v>7.9</v>
      </c>
      <c r="C121" s="274">
        <v>4300</v>
      </c>
      <c r="D121" s="256" t="s">
        <v>915</v>
      </c>
      <c r="E121" s="259">
        <f>'Presupuesto de Ingresos 2024'!E483</f>
        <v>11072</v>
      </c>
      <c r="F121" s="258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</row>
    <row r="122" spans="1:38" ht="13.5" customHeight="1">
      <c r="A122" s="269" t="s">
        <v>12</v>
      </c>
      <c r="B122" s="255" t="s">
        <v>1257</v>
      </c>
      <c r="C122" s="272">
        <v>4310</v>
      </c>
      <c r="D122" s="262" t="s">
        <v>917</v>
      </c>
      <c r="E122" s="263">
        <f>'Presupuesto de Ingresos 2024'!E484</f>
        <v>11072</v>
      </c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</row>
    <row r="123" spans="1:38" ht="16.5" customHeight="1">
      <c r="A123" s="55"/>
      <c r="B123" s="255" t="s">
        <v>1258</v>
      </c>
      <c r="C123" s="272">
        <v>4390</v>
      </c>
      <c r="D123" s="262" t="s">
        <v>915</v>
      </c>
      <c r="E123" s="263">
        <f>'Presupuesto de Ingresos 2024'!E487</f>
        <v>0</v>
      </c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</row>
    <row r="124" spans="1:38" ht="16.5" customHeight="1">
      <c r="A124" s="55"/>
      <c r="B124" s="255">
        <v>0</v>
      </c>
      <c r="C124" s="274">
        <v>0</v>
      </c>
      <c r="D124" s="256" t="s">
        <v>933</v>
      </c>
      <c r="E124" s="259">
        <f>'Presupuesto de Ingresos 2024'!E494</f>
        <v>0</v>
      </c>
      <c r="F124" s="258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</row>
    <row r="125" spans="1:38" ht="16.5" customHeight="1">
      <c r="A125" s="55"/>
      <c r="B125" s="255">
        <v>0.1</v>
      </c>
      <c r="C125" s="260" t="s">
        <v>934</v>
      </c>
      <c r="D125" s="260" t="s">
        <v>1259</v>
      </c>
      <c r="E125" s="261">
        <f>'Presupuesto de Ingresos 2024'!E495</f>
        <v>0</v>
      </c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</row>
    <row r="126" spans="1:38" ht="16.5" customHeight="1">
      <c r="A126" s="55"/>
      <c r="B126" s="255" t="s">
        <v>1260</v>
      </c>
      <c r="C126" s="262" t="s">
        <v>936</v>
      </c>
      <c r="D126" s="262" t="s">
        <v>937</v>
      </c>
      <c r="E126" s="263">
        <f>'Presupuesto de Ingresos 2024'!E496</f>
        <v>0</v>
      </c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</row>
    <row r="127" spans="1:38" ht="16.5" customHeight="1">
      <c r="A127" s="55"/>
      <c r="B127" s="255" t="s">
        <v>1261</v>
      </c>
      <c r="C127" s="262" t="s">
        <v>945</v>
      </c>
      <c r="D127" s="262" t="s">
        <v>946</v>
      </c>
      <c r="E127" s="263">
        <f>'Presupuesto de Ingresos 2024'!E500</f>
        <v>0</v>
      </c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</row>
    <row r="128" spans="1:38" ht="15.75" customHeight="1">
      <c r="A128" s="36"/>
      <c r="B128" s="255" t="s">
        <v>1262</v>
      </c>
      <c r="C128" s="262" t="s">
        <v>953</v>
      </c>
      <c r="D128" s="262" t="s">
        <v>954</v>
      </c>
      <c r="E128" s="263">
        <f>'Presupuesto de Ingresos 2024'!E503</f>
        <v>0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1:38" ht="9" customHeight="1">
      <c r="A129" s="36"/>
      <c r="B129" s="275"/>
      <c r="C129" s="55"/>
      <c r="D129" s="27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</row>
    <row r="130" spans="1:38" ht="18.75" customHeight="1">
      <c r="A130" s="124"/>
      <c r="B130" s="249"/>
      <c r="C130" s="359" t="s">
        <v>1263</v>
      </c>
      <c r="D130" s="332"/>
      <c r="E130" s="13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</row>
    <row r="131" spans="1:38" ht="13.5" customHeight="1">
      <c r="A131" s="124"/>
      <c r="B131" s="249"/>
      <c r="C131" s="332"/>
      <c r="D131" s="332"/>
      <c r="E131" s="13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1:38" ht="9.75" customHeight="1">
      <c r="A132" s="124"/>
      <c r="B132" s="249"/>
      <c r="C132" s="332"/>
      <c r="D132" s="332"/>
      <c r="E132" s="13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</row>
    <row r="133" spans="1:38" ht="13.5" customHeight="1">
      <c r="A133" s="124"/>
      <c r="B133" s="249"/>
      <c r="C133" s="332"/>
      <c r="D133" s="332"/>
      <c r="E133" s="13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1:38" ht="13.5" customHeight="1">
      <c r="A134" s="124"/>
      <c r="B134" s="249"/>
      <c r="C134" s="332"/>
      <c r="D134" s="332"/>
      <c r="E134" s="13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</row>
    <row r="135" spans="1:38" ht="13.5" customHeight="1">
      <c r="A135" s="124"/>
      <c r="B135" s="249"/>
      <c r="C135" s="332"/>
      <c r="D135" s="332"/>
      <c r="E135" s="13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</row>
    <row r="136" spans="1:38" ht="13.5" customHeight="1">
      <c r="A136" s="124"/>
      <c r="B136" s="249"/>
      <c r="C136" s="124"/>
      <c r="D136" s="134"/>
      <c r="E136" s="13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</row>
    <row r="137" spans="1:38" ht="13.5" customHeight="1">
      <c r="A137" s="124"/>
      <c r="B137" s="249"/>
      <c r="C137" s="124"/>
      <c r="D137" s="134"/>
      <c r="E137" s="13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</row>
    <row r="138" spans="1:38" ht="13.5" customHeight="1">
      <c r="A138" s="124"/>
      <c r="B138" s="249"/>
      <c r="C138" s="124"/>
      <c r="D138" s="134"/>
      <c r="E138" s="13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</row>
    <row r="139" spans="1:38" ht="13.5" customHeight="1">
      <c r="A139" s="124"/>
      <c r="B139" s="249"/>
      <c r="C139" s="124"/>
      <c r="D139" s="134"/>
      <c r="E139" s="13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</row>
    <row r="140" spans="1:38" ht="13.5" customHeight="1">
      <c r="A140" s="124"/>
      <c r="B140" s="249"/>
      <c r="C140" s="124"/>
      <c r="D140" s="134"/>
      <c r="E140" s="13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</row>
    <row r="141" spans="1:38" ht="13.5" customHeight="1">
      <c r="A141" s="124"/>
      <c r="B141" s="249"/>
      <c r="C141" s="124"/>
      <c r="D141" s="134"/>
      <c r="E141" s="13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24"/>
      <c r="AF141" s="124"/>
      <c r="AG141" s="124"/>
      <c r="AH141" s="124"/>
      <c r="AI141" s="124"/>
      <c r="AJ141" s="124"/>
      <c r="AK141" s="124"/>
      <c r="AL141" s="124"/>
    </row>
    <row r="142" spans="1:38" ht="13.5" customHeight="1">
      <c r="A142" s="124"/>
      <c r="B142" s="249"/>
      <c r="C142" s="124"/>
      <c r="D142" s="134"/>
      <c r="E142" s="13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</row>
    <row r="143" spans="1:38" ht="13.5" customHeight="1">
      <c r="A143" s="124"/>
      <c r="B143" s="249"/>
      <c r="C143" s="124"/>
      <c r="D143" s="134"/>
      <c r="E143" s="13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</row>
    <row r="144" spans="1:38" ht="13.5" customHeight="1">
      <c r="A144" s="124"/>
      <c r="B144" s="249"/>
      <c r="C144" s="124"/>
      <c r="D144" s="134"/>
      <c r="E144" s="13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</row>
    <row r="145" spans="1:38" ht="13.5" customHeight="1">
      <c r="A145" s="124"/>
      <c r="B145" s="249"/>
      <c r="C145" s="124"/>
      <c r="D145" s="134"/>
      <c r="E145" s="13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</row>
    <row r="146" spans="1:38" ht="13.5" customHeight="1">
      <c r="A146" s="124"/>
      <c r="B146" s="249"/>
      <c r="C146" s="124"/>
      <c r="D146" s="134"/>
      <c r="E146" s="13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</row>
    <row r="147" spans="1:38" ht="13.5" customHeight="1">
      <c r="A147" s="124"/>
      <c r="B147" s="249"/>
      <c r="C147" s="124"/>
      <c r="D147" s="134"/>
      <c r="E147" s="13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</row>
    <row r="148" spans="1:38" ht="13.5" customHeight="1">
      <c r="A148" s="124"/>
      <c r="B148" s="249"/>
      <c r="C148" s="124"/>
      <c r="D148" s="134"/>
      <c r="E148" s="13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</row>
    <row r="149" spans="1:38" ht="13.5" customHeight="1">
      <c r="A149" s="124"/>
      <c r="B149" s="249"/>
      <c r="C149" s="124"/>
      <c r="D149" s="134"/>
      <c r="E149" s="13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4"/>
      <c r="AK149" s="124"/>
      <c r="AL149" s="124"/>
    </row>
    <row r="150" spans="1:38" ht="13.5" customHeight="1">
      <c r="A150" s="124"/>
      <c r="B150" s="249"/>
      <c r="C150" s="124"/>
      <c r="D150" s="134"/>
      <c r="E150" s="13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</row>
    <row r="151" spans="1:38" ht="13.5" customHeight="1">
      <c r="A151" s="124"/>
      <c r="B151" s="249"/>
      <c r="C151" s="124"/>
      <c r="D151" s="134"/>
      <c r="E151" s="13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</row>
    <row r="152" spans="1:38" ht="13.5" customHeight="1">
      <c r="A152" s="124"/>
      <c r="B152" s="249"/>
      <c r="C152" s="124"/>
      <c r="D152" s="134"/>
      <c r="E152" s="13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</row>
    <row r="153" spans="1:38" ht="13.5" customHeight="1">
      <c r="A153" s="124"/>
      <c r="B153" s="249"/>
      <c r="C153" s="124"/>
      <c r="D153" s="134"/>
      <c r="E153" s="13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</row>
    <row r="154" spans="1:38" ht="13.5" customHeight="1">
      <c r="A154" s="124"/>
      <c r="B154" s="249"/>
      <c r="C154" s="124"/>
      <c r="D154" s="134"/>
      <c r="E154" s="13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</row>
    <row r="155" spans="1:38" ht="13.5" customHeight="1">
      <c r="A155" s="124"/>
      <c r="B155" s="249"/>
      <c r="C155" s="124"/>
      <c r="D155" s="134"/>
      <c r="E155" s="13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</row>
    <row r="156" spans="1:38" ht="13.5" customHeight="1">
      <c r="A156" s="124"/>
      <c r="B156" s="249"/>
      <c r="C156" s="124"/>
      <c r="D156" s="134"/>
      <c r="E156" s="13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</row>
    <row r="157" spans="1:38" ht="13.5" customHeight="1">
      <c r="A157" s="124"/>
      <c r="B157" s="249"/>
      <c r="C157" s="124"/>
      <c r="D157" s="134"/>
      <c r="E157" s="13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</row>
    <row r="158" spans="1:38" ht="13.5" customHeight="1">
      <c r="A158" s="124"/>
      <c r="B158" s="249"/>
      <c r="C158" s="124"/>
      <c r="D158" s="134"/>
      <c r="E158" s="13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4"/>
    </row>
    <row r="159" spans="1:38" ht="13.5" customHeight="1">
      <c r="A159" s="124"/>
      <c r="B159" s="249"/>
      <c r="C159" s="124"/>
      <c r="D159" s="134"/>
      <c r="E159" s="13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</row>
    <row r="160" spans="1:38" ht="13.5" customHeight="1">
      <c r="A160" s="124"/>
      <c r="B160" s="249"/>
      <c r="C160" s="124"/>
      <c r="D160" s="134"/>
      <c r="E160" s="13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</row>
    <row r="161" spans="1:38" ht="13.5" customHeight="1">
      <c r="A161" s="124"/>
      <c r="B161" s="249"/>
      <c r="C161" s="124"/>
      <c r="D161" s="134"/>
      <c r="E161" s="13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4"/>
      <c r="AK161" s="124"/>
      <c r="AL161" s="124"/>
    </row>
    <row r="162" spans="1:38" ht="13.5" customHeight="1">
      <c r="A162" s="124"/>
      <c r="B162" s="249"/>
      <c r="C162" s="124"/>
      <c r="D162" s="134"/>
      <c r="E162" s="13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G162" s="124"/>
      <c r="AH162" s="124"/>
      <c r="AI162" s="124"/>
      <c r="AJ162" s="124"/>
      <c r="AK162" s="124"/>
      <c r="AL162" s="124"/>
    </row>
    <row r="163" spans="1:38" ht="13.5" customHeight="1">
      <c r="A163" s="124"/>
      <c r="B163" s="249"/>
      <c r="C163" s="124"/>
      <c r="D163" s="134"/>
      <c r="E163" s="13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</row>
    <row r="164" spans="1:38" ht="13.5" customHeight="1">
      <c r="A164" s="124"/>
      <c r="B164" s="249"/>
      <c r="C164" s="124"/>
      <c r="D164" s="134"/>
      <c r="E164" s="13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124"/>
      <c r="AF164" s="124"/>
      <c r="AG164" s="124"/>
      <c r="AH164" s="124"/>
      <c r="AI164" s="124"/>
      <c r="AJ164" s="124"/>
      <c r="AK164" s="124"/>
      <c r="AL164" s="124"/>
    </row>
    <row r="165" spans="1:38" ht="13.5" customHeight="1">
      <c r="A165" s="124"/>
      <c r="B165" s="249"/>
      <c r="C165" s="124"/>
      <c r="D165" s="134"/>
      <c r="E165" s="13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/>
      <c r="AL165" s="124"/>
    </row>
    <row r="166" spans="1:38" ht="13.5" customHeight="1">
      <c r="A166" s="124"/>
      <c r="B166" s="249"/>
      <c r="C166" s="124"/>
      <c r="D166" s="134"/>
      <c r="E166" s="13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</row>
    <row r="167" spans="1:38" ht="13.5" customHeight="1">
      <c r="A167" s="124"/>
      <c r="B167" s="249"/>
      <c r="C167" s="124"/>
      <c r="D167" s="134"/>
      <c r="E167" s="13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</row>
    <row r="168" spans="1:38" ht="13.5" customHeight="1">
      <c r="A168" s="124"/>
      <c r="B168" s="249"/>
      <c r="C168" s="124"/>
      <c r="D168" s="134"/>
      <c r="E168" s="13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</row>
    <row r="169" spans="1:38" ht="13.5" customHeight="1">
      <c r="A169" s="124"/>
      <c r="B169" s="249"/>
      <c r="C169" s="124"/>
      <c r="D169" s="134"/>
      <c r="E169" s="13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</row>
    <row r="170" spans="1:38" ht="13.5" customHeight="1">
      <c r="A170" s="124"/>
      <c r="B170" s="249"/>
      <c r="C170" s="124"/>
      <c r="D170" s="134"/>
      <c r="E170" s="13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4"/>
      <c r="AB170" s="124"/>
      <c r="AC170" s="124"/>
      <c r="AD170" s="124"/>
      <c r="AE170" s="124"/>
      <c r="AF170" s="124"/>
      <c r="AG170" s="124"/>
      <c r="AH170" s="124"/>
      <c r="AI170" s="124"/>
      <c r="AJ170" s="124"/>
      <c r="AK170" s="124"/>
      <c r="AL170" s="124"/>
    </row>
    <row r="171" spans="1:38" ht="13.5" customHeight="1">
      <c r="A171" s="124"/>
      <c r="B171" s="249"/>
      <c r="C171" s="124"/>
      <c r="D171" s="134"/>
      <c r="E171" s="13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</row>
    <row r="172" spans="1:38" ht="13.5" customHeight="1">
      <c r="A172" s="124"/>
      <c r="B172" s="249"/>
      <c r="C172" s="124"/>
      <c r="D172" s="134"/>
      <c r="E172" s="13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  <c r="AH172" s="124"/>
      <c r="AI172" s="124"/>
      <c r="AJ172" s="124"/>
      <c r="AK172" s="124"/>
      <c r="AL172" s="124"/>
    </row>
    <row r="173" spans="1:38" ht="13.5" customHeight="1">
      <c r="A173" s="124"/>
      <c r="B173" s="249"/>
      <c r="C173" s="124"/>
      <c r="D173" s="134"/>
      <c r="E173" s="13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</row>
    <row r="174" spans="1:38" ht="13.5" customHeight="1">
      <c r="A174" s="124"/>
      <c r="B174" s="249"/>
      <c r="C174" s="124"/>
      <c r="D174" s="134"/>
      <c r="E174" s="13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4"/>
    </row>
    <row r="175" spans="1:38" ht="13.5" customHeight="1">
      <c r="A175" s="124"/>
      <c r="B175" s="249"/>
      <c r="C175" s="124"/>
      <c r="D175" s="134"/>
      <c r="E175" s="13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</row>
    <row r="176" spans="1:38" ht="13.5" customHeight="1">
      <c r="A176" s="124"/>
      <c r="B176" s="249"/>
      <c r="C176" s="124"/>
      <c r="D176" s="134"/>
      <c r="E176" s="13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</row>
    <row r="177" spans="1:38" ht="13.5" customHeight="1">
      <c r="A177" s="124"/>
      <c r="B177" s="249"/>
      <c r="C177" s="124"/>
      <c r="D177" s="134"/>
      <c r="E177" s="13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</row>
    <row r="178" spans="1:38" ht="13.5" customHeight="1">
      <c r="A178" s="124"/>
      <c r="B178" s="249"/>
      <c r="C178" s="124"/>
      <c r="D178" s="134"/>
      <c r="E178" s="13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</row>
    <row r="179" spans="1:38" ht="13.5" customHeight="1">
      <c r="A179" s="124"/>
      <c r="B179" s="249"/>
      <c r="C179" s="124"/>
      <c r="D179" s="134"/>
      <c r="E179" s="13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</row>
    <row r="180" spans="1:38" ht="13.5" customHeight="1">
      <c r="A180" s="124"/>
      <c r="B180" s="249"/>
      <c r="C180" s="124"/>
      <c r="D180" s="134"/>
      <c r="E180" s="13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</row>
    <row r="181" spans="1:38" ht="13.5" customHeight="1">
      <c r="A181" s="124"/>
      <c r="B181" s="249"/>
      <c r="C181" s="124"/>
      <c r="D181" s="134"/>
      <c r="E181" s="13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124"/>
      <c r="AF181" s="124"/>
      <c r="AG181" s="124"/>
      <c r="AH181" s="124"/>
      <c r="AI181" s="124"/>
      <c r="AJ181" s="124"/>
      <c r="AK181" s="124"/>
      <c r="AL181" s="124"/>
    </row>
    <row r="182" spans="1:38" ht="13.5" customHeight="1">
      <c r="A182" s="124"/>
      <c r="B182" s="249"/>
      <c r="C182" s="124"/>
      <c r="D182" s="134"/>
      <c r="E182" s="13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</row>
    <row r="183" spans="1:38" ht="13.5" customHeight="1">
      <c r="A183" s="124"/>
      <c r="B183" s="249"/>
      <c r="C183" s="124"/>
      <c r="D183" s="134"/>
      <c r="E183" s="13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124"/>
      <c r="AF183" s="124"/>
      <c r="AG183" s="124"/>
      <c r="AH183" s="124"/>
      <c r="AI183" s="124"/>
      <c r="AJ183" s="124"/>
      <c r="AK183" s="124"/>
      <c r="AL183" s="124"/>
    </row>
    <row r="184" spans="1:38" ht="13.5" customHeight="1">
      <c r="A184" s="124"/>
      <c r="B184" s="249"/>
      <c r="C184" s="124"/>
      <c r="D184" s="134"/>
      <c r="E184" s="13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124"/>
      <c r="AF184" s="124"/>
      <c r="AG184" s="124"/>
      <c r="AH184" s="124"/>
      <c r="AI184" s="124"/>
      <c r="AJ184" s="124"/>
      <c r="AK184" s="124"/>
      <c r="AL184" s="124"/>
    </row>
    <row r="185" spans="1:38" ht="13.5" customHeight="1">
      <c r="A185" s="124"/>
      <c r="B185" s="249"/>
      <c r="C185" s="124"/>
      <c r="D185" s="134"/>
      <c r="E185" s="13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</row>
    <row r="186" spans="1:38" ht="13.5" customHeight="1">
      <c r="A186" s="124"/>
      <c r="B186" s="249"/>
      <c r="C186" s="124"/>
      <c r="D186" s="134"/>
      <c r="E186" s="13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124"/>
      <c r="AF186" s="124"/>
      <c r="AG186" s="124"/>
      <c r="AH186" s="124"/>
      <c r="AI186" s="124"/>
      <c r="AJ186" s="124"/>
      <c r="AK186" s="124"/>
      <c r="AL186" s="124"/>
    </row>
    <row r="187" spans="1:38" ht="13.5" customHeight="1">
      <c r="A187" s="124"/>
      <c r="B187" s="249"/>
      <c r="C187" s="124"/>
      <c r="D187" s="134"/>
      <c r="E187" s="13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</row>
    <row r="188" spans="1:38" ht="13.5" customHeight="1">
      <c r="A188" s="124"/>
      <c r="B188" s="249"/>
      <c r="C188" s="124"/>
      <c r="D188" s="134"/>
      <c r="E188" s="13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</row>
    <row r="189" spans="1:38" ht="13.5" customHeight="1">
      <c r="A189" s="124"/>
      <c r="B189" s="249"/>
      <c r="C189" s="124"/>
      <c r="D189" s="134"/>
      <c r="E189" s="13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</row>
    <row r="190" spans="1:38" ht="13.5" customHeight="1">
      <c r="A190" s="124"/>
      <c r="B190" s="249"/>
      <c r="C190" s="124"/>
      <c r="D190" s="134"/>
      <c r="E190" s="13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124"/>
      <c r="AF190" s="124"/>
      <c r="AG190" s="124"/>
      <c r="AH190" s="124"/>
      <c r="AI190" s="124"/>
      <c r="AJ190" s="124"/>
      <c r="AK190" s="124"/>
      <c r="AL190" s="124"/>
    </row>
    <row r="191" spans="1:38" ht="13.5" customHeight="1">
      <c r="A191" s="124"/>
      <c r="B191" s="249"/>
      <c r="C191" s="124"/>
      <c r="D191" s="134"/>
      <c r="E191" s="13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</row>
    <row r="192" spans="1:38" ht="13.5" customHeight="1">
      <c r="A192" s="124"/>
      <c r="B192" s="249"/>
      <c r="C192" s="124"/>
      <c r="D192" s="134"/>
      <c r="E192" s="13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</row>
    <row r="193" spans="1:38" ht="13.5" customHeight="1">
      <c r="A193" s="124"/>
      <c r="B193" s="249"/>
      <c r="C193" s="124"/>
      <c r="D193" s="134"/>
      <c r="E193" s="13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</row>
    <row r="194" spans="1:38" ht="13.5" customHeight="1">
      <c r="A194" s="124"/>
      <c r="B194" s="249"/>
      <c r="C194" s="124"/>
      <c r="D194" s="134"/>
      <c r="E194" s="13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</row>
    <row r="195" spans="1:38" ht="13.5" customHeight="1">
      <c r="A195" s="124"/>
      <c r="B195" s="249"/>
      <c r="C195" s="124"/>
      <c r="D195" s="134"/>
      <c r="E195" s="13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</row>
    <row r="196" spans="1:38" ht="13.5" customHeight="1">
      <c r="A196" s="124"/>
      <c r="B196" s="249"/>
      <c r="C196" s="124"/>
      <c r="D196" s="134"/>
      <c r="E196" s="13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</row>
    <row r="197" spans="1:38" ht="13.5" customHeight="1">
      <c r="A197" s="124"/>
      <c r="B197" s="249"/>
      <c r="C197" s="124"/>
      <c r="D197" s="134"/>
      <c r="E197" s="13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124"/>
      <c r="AE197" s="124"/>
      <c r="AF197" s="124"/>
      <c r="AG197" s="124"/>
      <c r="AH197" s="124"/>
      <c r="AI197" s="124"/>
      <c r="AJ197" s="124"/>
      <c r="AK197" s="124"/>
      <c r="AL197" s="124"/>
    </row>
    <row r="198" spans="1:38" ht="13.5" customHeight="1">
      <c r="A198" s="124"/>
      <c r="B198" s="249"/>
      <c r="C198" s="124"/>
      <c r="D198" s="134"/>
      <c r="E198" s="13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24"/>
      <c r="AE198" s="124"/>
      <c r="AF198" s="124"/>
      <c r="AG198" s="124"/>
      <c r="AH198" s="124"/>
      <c r="AI198" s="124"/>
      <c r="AJ198" s="124"/>
      <c r="AK198" s="124"/>
      <c r="AL198" s="124"/>
    </row>
    <row r="199" spans="1:38" ht="13.5" customHeight="1">
      <c r="A199" s="124"/>
      <c r="B199" s="249"/>
      <c r="C199" s="124"/>
      <c r="D199" s="134"/>
      <c r="E199" s="13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4"/>
      <c r="AB199" s="124"/>
      <c r="AC199" s="124"/>
      <c r="AD199" s="124"/>
      <c r="AE199" s="124"/>
      <c r="AF199" s="124"/>
      <c r="AG199" s="124"/>
      <c r="AH199" s="124"/>
      <c r="AI199" s="124"/>
      <c r="AJ199" s="124"/>
      <c r="AK199" s="124"/>
      <c r="AL199" s="124"/>
    </row>
    <row r="200" spans="1:38" ht="13.5" customHeight="1">
      <c r="A200" s="124"/>
      <c r="B200" s="249"/>
      <c r="C200" s="124"/>
      <c r="D200" s="134"/>
      <c r="E200" s="13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4"/>
      <c r="AB200" s="124"/>
      <c r="AC200" s="124"/>
      <c r="AD200" s="124"/>
      <c r="AE200" s="124"/>
      <c r="AF200" s="124"/>
      <c r="AG200" s="124"/>
      <c r="AH200" s="124"/>
      <c r="AI200" s="124"/>
      <c r="AJ200" s="124"/>
      <c r="AK200" s="124"/>
      <c r="AL200" s="124"/>
    </row>
    <row r="201" spans="1:38" ht="13.5" customHeight="1">
      <c r="A201" s="124"/>
      <c r="B201" s="249"/>
      <c r="C201" s="124"/>
      <c r="D201" s="134"/>
      <c r="E201" s="13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</row>
    <row r="202" spans="1:38" ht="13.5" customHeight="1">
      <c r="A202" s="124"/>
      <c r="B202" s="249"/>
      <c r="C202" s="124"/>
      <c r="D202" s="134"/>
      <c r="E202" s="13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G202" s="124"/>
      <c r="AH202" s="124"/>
      <c r="AI202" s="124"/>
      <c r="AJ202" s="124"/>
      <c r="AK202" s="124"/>
      <c r="AL202" s="124"/>
    </row>
    <row r="203" spans="1:38" ht="13.5" customHeight="1">
      <c r="A203" s="124"/>
      <c r="B203" s="249"/>
      <c r="C203" s="124"/>
      <c r="D203" s="134"/>
      <c r="E203" s="13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</row>
    <row r="204" spans="1:38" ht="13.5" customHeight="1">
      <c r="A204" s="124"/>
      <c r="B204" s="249"/>
      <c r="C204" s="124"/>
      <c r="D204" s="134"/>
      <c r="E204" s="13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</row>
    <row r="205" spans="1:38" ht="13.5" customHeight="1">
      <c r="A205" s="124"/>
      <c r="B205" s="249"/>
      <c r="C205" s="124"/>
      <c r="D205" s="134"/>
      <c r="E205" s="13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4"/>
      <c r="AB205" s="124"/>
      <c r="AC205" s="124"/>
      <c r="AD205" s="124"/>
      <c r="AE205" s="124"/>
      <c r="AF205" s="124"/>
      <c r="AG205" s="124"/>
      <c r="AH205" s="124"/>
      <c r="AI205" s="124"/>
      <c r="AJ205" s="124"/>
      <c r="AK205" s="124"/>
      <c r="AL205" s="124"/>
    </row>
    <row r="206" spans="1:38" ht="13.5" customHeight="1">
      <c r="A206" s="124"/>
      <c r="B206" s="249"/>
      <c r="C206" s="124"/>
      <c r="D206" s="134"/>
      <c r="E206" s="13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4"/>
      <c r="AE206" s="124"/>
      <c r="AF206" s="124"/>
      <c r="AG206" s="124"/>
      <c r="AH206" s="124"/>
      <c r="AI206" s="124"/>
      <c r="AJ206" s="124"/>
      <c r="AK206" s="124"/>
      <c r="AL206" s="124"/>
    </row>
    <row r="207" spans="1:38" ht="13.5" customHeight="1">
      <c r="A207" s="124"/>
      <c r="B207" s="249"/>
      <c r="C207" s="124"/>
      <c r="D207" s="134"/>
      <c r="E207" s="13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</row>
    <row r="208" spans="1:38" ht="13.5" customHeight="1">
      <c r="A208" s="124"/>
      <c r="B208" s="249"/>
      <c r="C208" s="124"/>
      <c r="D208" s="134"/>
      <c r="E208" s="13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4"/>
      <c r="AK208" s="124"/>
      <c r="AL208" s="124"/>
    </row>
    <row r="209" spans="1:38" ht="13.5" customHeight="1">
      <c r="A209" s="124"/>
      <c r="B209" s="249"/>
      <c r="C209" s="124"/>
      <c r="D209" s="134"/>
      <c r="E209" s="13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/>
      <c r="AL209" s="124"/>
    </row>
    <row r="210" spans="1:38" ht="13.5" customHeight="1">
      <c r="A210" s="124"/>
      <c r="B210" s="249"/>
      <c r="C210" s="124"/>
      <c r="D210" s="134"/>
      <c r="E210" s="13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</row>
    <row r="211" spans="1:38" ht="13.5" customHeight="1">
      <c r="A211" s="124"/>
      <c r="B211" s="249"/>
      <c r="C211" s="124"/>
      <c r="D211" s="134"/>
      <c r="E211" s="13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4"/>
      <c r="AB211" s="124"/>
      <c r="AC211" s="124"/>
      <c r="AD211" s="124"/>
      <c r="AE211" s="124"/>
      <c r="AF211" s="124"/>
      <c r="AG211" s="124"/>
      <c r="AH211" s="124"/>
      <c r="AI211" s="124"/>
      <c r="AJ211" s="124"/>
      <c r="AK211" s="124"/>
      <c r="AL211" s="124"/>
    </row>
    <row r="212" spans="1:38" ht="13.5" customHeight="1">
      <c r="A212" s="124"/>
      <c r="B212" s="249"/>
      <c r="C212" s="124"/>
      <c r="D212" s="134"/>
      <c r="E212" s="13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4"/>
      <c r="AB212" s="124"/>
      <c r="AC212" s="124"/>
      <c r="AD212" s="124"/>
      <c r="AE212" s="124"/>
      <c r="AF212" s="124"/>
      <c r="AG212" s="124"/>
      <c r="AH212" s="124"/>
      <c r="AI212" s="124"/>
      <c r="AJ212" s="124"/>
      <c r="AK212" s="124"/>
      <c r="AL212" s="124"/>
    </row>
    <row r="213" spans="1:38" ht="13.5" customHeight="1">
      <c r="A213" s="124"/>
      <c r="B213" s="249"/>
      <c r="C213" s="124"/>
      <c r="D213" s="134"/>
      <c r="E213" s="13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4"/>
      <c r="AB213" s="124"/>
      <c r="AC213" s="124"/>
      <c r="AD213" s="124"/>
      <c r="AE213" s="124"/>
      <c r="AF213" s="124"/>
      <c r="AG213" s="124"/>
      <c r="AH213" s="124"/>
      <c r="AI213" s="124"/>
      <c r="AJ213" s="124"/>
      <c r="AK213" s="124"/>
      <c r="AL213" s="124"/>
    </row>
    <row r="214" spans="1:38" ht="13.5" customHeight="1">
      <c r="A214" s="124"/>
      <c r="B214" s="249"/>
      <c r="C214" s="124"/>
      <c r="D214" s="134"/>
      <c r="E214" s="13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</row>
    <row r="215" spans="1:38" ht="13.5" customHeight="1">
      <c r="A215" s="124"/>
      <c r="B215" s="249"/>
      <c r="C215" s="124"/>
      <c r="D215" s="134"/>
      <c r="E215" s="13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</row>
    <row r="216" spans="1:38" ht="13.5" customHeight="1">
      <c r="A216" s="124"/>
      <c r="B216" s="249"/>
      <c r="C216" s="124"/>
      <c r="D216" s="134"/>
      <c r="E216" s="13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4"/>
      <c r="AB216" s="124"/>
      <c r="AC216" s="124"/>
      <c r="AD216" s="124"/>
      <c r="AE216" s="124"/>
      <c r="AF216" s="124"/>
      <c r="AG216" s="124"/>
      <c r="AH216" s="124"/>
      <c r="AI216" s="124"/>
      <c r="AJ216" s="124"/>
      <c r="AK216" s="124"/>
      <c r="AL216" s="124"/>
    </row>
    <row r="217" spans="1:38" ht="13.5" customHeight="1">
      <c r="A217" s="124"/>
      <c r="B217" s="249"/>
      <c r="C217" s="124"/>
      <c r="D217" s="134"/>
      <c r="E217" s="13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4"/>
      <c r="AB217" s="124"/>
      <c r="AC217" s="124"/>
      <c r="AD217" s="124"/>
      <c r="AE217" s="124"/>
      <c r="AF217" s="124"/>
      <c r="AG217" s="124"/>
      <c r="AH217" s="124"/>
      <c r="AI217" s="124"/>
      <c r="AJ217" s="124"/>
      <c r="AK217" s="124"/>
      <c r="AL217" s="124"/>
    </row>
    <row r="218" spans="1:38" ht="13.5" customHeight="1">
      <c r="A218" s="124"/>
      <c r="B218" s="249"/>
      <c r="C218" s="124"/>
      <c r="D218" s="134"/>
      <c r="E218" s="13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</row>
    <row r="219" spans="1:38" ht="13.5" customHeight="1">
      <c r="A219" s="124"/>
      <c r="B219" s="249"/>
      <c r="C219" s="124"/>
      <c r="D219" s="134"/>
      <c r="E219" s="13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4"/>
      <c r="AC219" s="124"/>
      <c r="AD219" s="124"/>
      <c r="AE219" s="124"/>
      <c r="AF219" s="124"/>
      <c r="AG219" s="124"/>
      <c r="AH219" s="124"/>
      <c r="AI219" s="124"/>
      <c r="AJ219" s="124"/>
      <c r="AK219" s="124"/>
      <c r="AL219" s="124"/>
    </row>
    <row r="220" spans="1:38" ht="13.5" customHeight="1">
      <c r="A220" s="124"/>
      <c r="B220" s="249"/>
      <c r="C220" s="124"/>
      <c r="D220" s="134"/>
      <c r="E220" s="13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</row>
    <row r="221" spans="1:38" ht="13.5" customHeight="1">
      <c r="A221" s="124"/>
      <c r="B221" s="249"/>
      <c r="C221" s="124"/>
      <c r="D221" s="134"/>
      <c r="E221" s="13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24"/>
      <c r="Z221" s="124"/>
      <c r="AA221" s="124"/>
      <c r="AB221" s="124"/>
      <c r="AC221" s="124"/>
      <c r="AD221" s="124"/>
      <c r="AE221" s="124"/>
      <c r="AF221" s="124"/>
      <c r="AG221" s="124"/>
      <c r="AH221" s="124"/>
      <c r="AI221" s="124"/>
      <c r="AJ221" s="124"/>
      <c r="AK221" s="124"/>
      <c r="AL221" s="124"/>
    </row>
    <row r="222" spans="1:38" ht="13.5" customHeight="1">
      <c r="A222" s="124"/>
      <c r="B222" s="249"/>
      <c r="C222" s="124"/>
      <c r="D222" s="134"/>
      <c r="E222" s="13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  <c r="X222" s="124"/>
      <c r="Y222" s="124"/>
      <c r="Z222" s="124"/>
      <c r="AA222" s="124"/>
      <c r="AB222" s="124"/>
      <c r="AC222" s="124"/>
      <c r="AD222" s="124"/>
      <c r="AE222" s="124"/>
      <c r="AF222" s="124"/>
      <c r="AG222" s="124"/>
      <c r="AH222" s="124"/>
      <c r="AI222" s="124"/>
      <c r="AJ222" s="124"/>
      <c r="AK222" s="124"/>
      <c r="AL222" s="124"/>
    </row>
    <row r="223" spans="1:38" ht="13.5" customHeight="1">
      <c r="A223" s="124"/>
      <c r="B223" s="249"/>
      <c r="C223" s="124"/>
      <c r="D223" s="134"/>
      <c r="E223" s="13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</row>
    <row r="224" spans="1:38" ht="13.5" customHeight="1">
      <c r="A224" s="124"/>
      <c r="B224" s="249"/>
      <c r="C224" s="124"/>
      <c r="D224" s="134"/>
      <c r="E224" s="13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24"/>
      <c r="AL224" s="124"/>
    </row>
    <row r="225" spans="1:38" ht="13.5" customHeight="1">
      <c r="A225" s="124"/>
      <c r="B225" s="249"/>
      <c r="C225" s="124"/>
      <c r="D225" s="134"/>
      <c r="E225" s="13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</row>
    <row r="226" spans="1:38" ht="13.5" customHeight="1">
      <c r="A226" s="124"/>
      <c r="B226" s="249"/>
      <c r="C226" s="124"/>
      <c r="D226" s="134"/>
      <c r="E226" s="13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</row>
    <row r="227" spans="1:38" ht="13.5" customHeight="1">
      <c r="A227" s="124"/>
      <c r="B227" s="249"/>
      <c r="C227" s="124"/>
      <c r="D227" s="134"/>
      <c r="E227" s="13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</row>
    <row r="228" spans="1:38" ht="13.5" customHeight="1">
      <c r="A228" s="124"/>
      <c r="B228" s="249"/>
      <c r="C228" s="124"/>
      <c r="D228" s="134"/>
      <c r="E228" s="13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</row>
    <row r="229" spans="1:38" ht="13.5" customHeight="1">
      <c r="A229" s="124"/>
      <c r="B229" s="249"/>
      <c r="C229" s="124"/>
      <c r="D229" s="134"/>
      <c r="E229" s="13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</row>
    <row r="230" spans="1:38" ht="13.5" customHeight="1">
      <c r="A230" s="124"/>
      <c r="B230" s="249"/>
      <c r="C230" s="124"/>
      <c r="D230" s="134"/>
      <c r="E230" s="13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</row>
    <row r="231" spans="1:38" ht="13.5" customHeight="1">
      <c r="A231" s="124"/>
      <c r="B231" s="249"/>
      <c r="C231" s="124"/>
      <c r="D231" s="134"/>
      <c r="E231" s="13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</row>
    <row r="232" spans="1:38" ht="13.5" customHeight="1">
      <c r="A232" s="124"/>
      <c r="B232" s="249"/>
      <c r="C232" s="124"/>
      <c r="D232" s="134"/>
      <c r="E232" s="13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4"/>
      <c r="AB232" s="124"/>
      <c r="AC232" s="124"/>
      <c r="AD232" s="124"/>
      <c r="AE232" s="124"/>
      <c r="AF232" s="124"/>
      <c r="AG232" s="124"/>
      <c r="AH232" s="124"/>
      <c r="AI232" s="124"/>
      <c r="AJ232" s="124"/>
      <c r="AK232" s="124"/>
      <c r="AL232" s="124"/>
    </row>
    <row r="233" spans="1:38" ht="13.5" customHeight="1">
      <c r="A233" s="124"/>
      <c r="B233" s="249"/>
      <c r="C233" s="124"/>
      <c r="D233" s="134"/>
      <c r="E233" s="13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4"/>
      <c r="AB233" s="124"/>
      <c r="AC233" s="124"/>
      <c r="AD233" s="124"/>
      <c r="AE233" s="124"/>
      <c r="AF233" s="124"/>
      <c r="AG233" s="124"/>
      <c r="AH233" s="124"/>
      <c r="AI233" s="124"/>
      <c r="AJ233" s="124"/>
      <c r="AK233" s="124"/>
      <c r="AL233" s="124"/>
    </row>
    <row r="234" spans="1:38" ht="13.5" customHeight="1">
      <c r="A234" s="124"/>
      <c r="B234" s="249"/>
      <c r="C234" s="124"/>
      <c r="D234" s="134"/>
      <c r="E234" s="13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4"/>
    </row>
    <row r="235" spans="1:38" ht="13.5" customHeight="1">
      <c r="A235" s="124"/>
      <c r="B235" s="249"/>
      <c r="C235" s="124"/>
      <c r="D235" s="134"/>
      <c r="E235" s="13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4"/>
      <c r="AJ235" s="124"/>
      <c r="AK235" s="124"/>
      <c r="AL235" s="124"/>
    </row>
    <row r="236" spans="1:38" ht="13.5" customHeight="1">
      <c r="A236" s="124"/>
      <c r="B236" s="249"/>
      <c r="C236" s="124"/>
      <c r="D236" s="134"/>
      <c r="E236" s="13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</row>
    <row r="237" spans="1:38" ht="13.5" customHeight="1">
      <c r="A237" s="124"/>
      <c r="B237" s="249"/>
      <c r="C237" s="124"/>
      <c r="D237" s="134"/>
      <c r="E237" s="13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4"/>
      <c r="AJ237" s="124"/>
      <c r="AK237" s="124"/>
      <c r="AL237" s="124"/>
    </row>
    <row r="238" spans="1:38" ht="13.5" customHeight="1">
      <c r="A238" s="124"/>
      <c r="B238" s="249"/>
      <c r="C238" s="124"/>
      <c r="D238" s="134"/>
      <c r="E238" s="13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</row>
    <row r="239" spans="1:38" ht="13.5" customHeight="1">
      <c r="A239" s="124"/>
      <c r="B239" s="249"/>
      <c r="C239" s="124"/>
      <c r="D239" s="134"/>
      <c r="E239" s="13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4"/>
      <c r="AJ239" s="124"/>
      <c r="AK239" s="124"/>
      <c r="AL239" s="124"/>
    </row>
    <row r="240" spans="1:38" ht="13.5" customHeight="1">
      <c r="A240" s="124"/>
      <c r="B240" s="249"/>
      <c r="C240" s="124"/>
      <c r="D240" s="134"/>
      <c r="E240" s="13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4"/>
      <c r="AB240" s="124"/>
      <c r="AC240" s="124"/>
      <c r="AD240" s="124"/>
      <c r="AE240" s="124"/>
      <c r="AF240" s="124"/>
      <c r="AG240" s="124"/>
      <c r="AH240" s="124"/>
      <c r="AI240" s="124"/>
      <c r="AJ240" s="124"/>
      <c r="AK240" s="124"/>
      <c r="AL240" s="124"/>
    </row>
    <row r="241" spans="1:38" ht="13.5" customHeight="1">
      <c r="A241" s="124"/>
      <c r="B241" s="249"/>
      <c r="C241" s="124"/>
      <c r="D241" s="134"/>
      <c r="E241" s="13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4"/>
      <c r="AB241" s="124"/>
      <c r="AC241" s="124"/>
      <c r="AD241" s="124"/>
      <c r="AE241" s="124"/>
      <c r="AF241" s="124"/>
      <c r="AG241" s="124"/>
      <c r="AH241" s="124"/>
      <c r="AI241" s="124"/>
      <c r="AJ241" s="124"/>
      <c r="AK241" s="124"/>
      <c r="AL241" s="124"/>
    </row>
    <row r="242" spans="1:38" ht="13.5" customHeight="1">
      <c r="A242" s="124"/>
      <c r="B242" s="249"/>
      <c r="C242" s="124"/>
      <c r="D242" s="134"/>
      <c r="E242" s="13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4"/>
      <c r="AB242" s="124"/>
      <c r="AC242" s="124"/>
      <c r="AD242" s="124"/>
      <c r="AE242" s="124"/>
      <c r="AF242" s="124"/>
      <c r="AG242" s="124"/>
      <c r="AH242" s="124"/>
      <c r="AI242" s="124"/>
      <c r="AJ242" s="124"/>
      <c r="AK242" s="124"/>
      <c r="AL242" s="124"/>
    </row>
    <row r="243" spans="1:38" ht="13.5" customHeight="1">
      <c r="A243" s="124"/>
      <c r="B243" s="249"/>
      <c r="C243" s="124"/>
      <c r="D243" s="134"/>
      <c r="E243" s="13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I243" s="124"/>
      <c r="AJ243" s="124"/>
      <c r="AK243" s="124"/>
      <c r="AL243" s="124"/>
    </row>
    <row r="244" spans="1:38" ht="13.5" customHeight="1">
      <c r="A244" s="124"/>
      <c r="B244" s="249"/>
      <c r="C244" s="124"/>
      <c r="D244" s="134"/>
      <c r="E244" s="13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4"/>
      <c r="AB244" s="124"/>
      <c r="AC244" s="124"/>
      <c r="AD244" s="124"/>
      <c r="AE244" s="124"/>
      <c r="AF244" s="124"/>
      <c r="AG244" s="124"/>
      <c r="AH244" s="124"/>
      <c r="AI244" s="124"/>
      <c r="AJ244" s="124"/>
      <c r="AK244" s="124"/>
      <c r="AL244" s="124"/>
    </row>
    <row r="245" spans="1:38" ht="13.5" customHeight="1">
      <c r="A245" s="124"/>
      <c r="B245" s="249"/>
      <c r="C245" s="124"/>
      <c r="D245" s="134"/>
      <c r="E245" s="13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4"/>
      <c r="AB245" s="124"/>
      <c r="AC245" s="124"/>
      <c r="AD245" s="124"/>
      <c r="AE245" s="124"/>
      <c r="AF245" s="124"/>
      <c r="AG245" s="124"/>
      <c r="AH245" s="124"/>
      <c r="AI245" s="124"/>
      <c r="AJ245" s="124"/>
      <c r="AK245" s="124"/>
      <c r="AL245" s="124"/>
    </row>
    <row r="246" spans="1:38" ht="13.5" customHeight="1">
      <c r="A246" s="124"/>
      <c r="B246" s="249"/>
      <c r="C246" s="124"/>
      <c r="D246" s="134"/>
      <c r="E246" s="13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</row>
    <row r="247" spans="1:38" ht="13.5" customHeight="1">
      <c r="A247" s="124"/>
      <c r="B247" s="249"/>
      <c r="C247" s="124"/>
      <c r="D247" s="134"/>
      <c r="E247" s="13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I247" s="124"/>
      <c r="AJ247" s="124"/>
      <c r="AK247" s="124"/>
      <c r="AL247" s="124"/>
    </row>
    <row r="248" spans="1:38" ht="13.5" customHeight="1">
      <c r="A248" s="124"/>
      <c r="B248" s="249"/>
      <c r="C248" s="124"/>
      <c r="D248" s="134"/>
      <c r="E248" s="13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4"/>
      <c r="AB248" s="124"/>
      <c r="AC248" s="124"/>
      <c r="AD248" s="124"/>
      <c r="AE248" s="124"/>
      <c r="AF248" s="124"/>
      <c r="AG248" s="124"/>
      <c r="AH248" s="124"/>
      <c r="AI248" s="124"/>
      <c r="AJ248" s="124"/>
      <c r="AK248" s="124"/>
      <c r="AL248" s="124"/>
    </row>
    <row r="249" spans="1:38" ht="13.5" customHeight="1">
      <c r="A249" s="124"/>
      <c r="B249" s="249"/>
      <c r="C249" s="124"/>
      <c r="D249" s="134"/>
      <c r="E249" s="13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/>
      <c r="AL249" s="124"/>
    </row>
    <row r="250" spans="1:38" ht="13.5" customHeight="1">
      <c r="A250" s="124"/>
      <c r="B250" s="249"/>
      <c r="C250" s="124"/>
      <c r="D250" s="134"/>
      <c r="E250" s="13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</row>
    <row r="251" spans="1:38" ht="13.5" customHeight="1">
      <c r="A251" s="124"/>
      <c r="B251" s="249"/>
      <c r="C251" s="124"/>
      <c r="D251" s="134"/>
      <c r="E251" s="13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</row>
    <row r="252" spans="1:38" ht="13.5" customHeight="1">
      <c r="A252" s="124"/>
      <c r="B252" s="249"/>
      <c r="C252" s="124"/>
      <c r="D252" s="134"/>
      <c r="E252" s="13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24"/>
      <c r="Z252" s="124"/>
      <c r="AA252" s="124"/>
      <c r="AB252" s="124"/>
      <c r="AC252" s="124"/>
      <c r="AD252" s="124"/>
      <c r="AE252" s="124"/>
      <c r="AF252" s="124"/>
      <c r="AG252" s="124"/>
      <c r="AH252" s="124"/>
      <c r="AI252" s="124"/>
      <c r="AJ252" s="124"/>
      <c r="AK252" s="124"/>
      <c r="AL252" s="124"/>
    </row>
    <row r="253" spans="1:38" ht="13.5" customHeight="1">
      <c r="A253" s="124"/>
      <c r="B253" s="249"/>
      <c r="C253" s="124"/>
      <c r="D253" s="134"/>
      <c r="E253" s="13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E253" s="124"/>
      <c r="AF253" s="124"/>
      <c r="AG253" s="124"/>
      <c r="AH253" s="124"/>
      <c r="AI253" s="124"/>
      <c r="AJ253" s="124"/>
      <c r="AK253" s="124"/>
      <c r="AL253" s="124"/>
    </row>
    <row r="254" spans="1:38" ht="13.5" customHeight="1">
      <c r="A254" s="124"/>
      <c r="B254" s="249"/>
      <c r="C254" s="124"/>
      <c r="D254" s="134"/>
      <c r="E254" s="13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4"/>
      <c r="AB254" s="124"/>
      <c r="AC254" s="124"/>
      <c r="AD254" s="124"/>
      <c r="AE254" s="124"/>
      <c r="AF254" s="124"/>
      <c r="AG254" s="124"/>
      <c r="AH254" s="124"/>
      <c r="AI254" s="124"/>
      <c r="AJ254" s="124"/>
      <c r="AK254" s="124"/>
      <c r="AL254" s="124"/>
    </row>
    <row r="255" spans="1:38" ht="13.5" customHeight="1">
      <c r="A255" s="124"/>
      <c r="B255" s="249"/>
      <c r="C255" s="124"/>
      <c r="D255" s="134"/>
      <c r="E255" s="13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4"/>
      <c r="AB255" s="124"/>
      <c r="AC255" s="124"/>
      <c r="AD255" s="124"/>
      <c r="AE255" s="124"/>
      <c r="AF255" s="124"/>
      <c r="AG255" s="124"/>
      <c r="AH255" s="124"/>
      <c r="AI255" s="124"/>
      <c r="AJ255" s="124"/>
      <c r="AK255" s="124"/>
      <c r="AL255" s="124"/>
    </row>
    <row r="256" spans="1:38" ht="13.5" customHeight="1">
      <c r="A256" s="124"/>
      <c r="B256" s="249"/>
      <c r="C256" s="124"/>
      <c r="D256" s="134"/>
      <c r="E256" s="13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4"/>
      <c r="AB256" s="124"/>
      <c r="AC256" s="124"/>
      <c r="AD256" s="124"/>
      <c r="AE256" s="124"/>
      <c r="AF256" s="124"/>
      <c r="AG256" s="124"/>
      <c r="AH256" s="124"/>
      <c r="AI256" s="124"/>
      <c r="AJ256" s="124"/>
      <c r="AK256" s="124"/>
      <c r="AL256" s="124"/>
    </row>
    <row r="257" spans="1:38" ht="13.5" customHeight="1">
      <c r="A257" s="124"/>
      <c r="B257" s="249"/>
      <c r="C257" s="124"/>
      <c r="D257" s="134"/>
      <c r="E257" s="13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4"/>
      <c r="AB257" s="124"/>
      <c r="AC257" s="124"/>
      <c r="AD257" s="124"/>
      <c r="AE257" s="124"/>
      <c r="AF257" s="124"/>
      <c r="AG257" s="124"/>
      <c r="AH257" s="124"/>
      <c r="AI257" s="124"/>
      <c r="AJ257" s="124"/>
      <c r="AK257" s="124"/>
      <c r="AL257" s="124"/>
    </row>
    <row r="258" spans="1:38" ht="13.5" customHeight="1">
      <c r="A258" s="124"/>
      <c r="B258" s="249"/>
      <c r="C258" s="124"/>
      <c r="D258" s="134"/>
      <c r="E258" s="13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4"/>
      <c r="AB258" s="124"/>
      <c r="AC258" s="124"/>
      <c r="AD258" s="124"/>
      <c r="AE258" s="124"/>
      <c r="AF258" s="124"/>
      <c r="AG258" s="124"/>
      <c r="AH258" s="124"/>
      <c r="AI258" s="124"/>
      <c r="AJ258" s="124"/>
      <c r="AK258" s="124"/>
      <c r="AL258" s="124"/>
    </row>
    <row r="259" spans="1:38" ht="13.5" customHeight="1">
      <c r="A259" s="124"/>
      <c r="B259" s="249"/>
      <c r="C259" s="124"/>
      <c r="D259" s="134"/>
      <c r="E259" s="13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4"/>
      <c r="AB259" s="124"/>
      <c r="AC259" s="124"/>
      <c r="AD259" s="124"/>
      <c r="AE259" s="124"/>
      <c r="AF259" s="124"/>
      <c r="AG259" s="124"/>
      <c r="AH259" s="124"/>
      <c r="AI259" s="124"/>
      <c r="AJ259" s="124"/>
      <c r="AK259" s="124"/>
      <c r="AL259" s="124"/>
    </row>
    <row r="260" spans="1:38" ht="13.5" customHeight="1">
      <c r="A260" s="124"/>
      <c r="B260" s="249"/>
      <c r="C260" s="124"/>
      <c r="D260" s="134"/>
      <c r="E260" s="13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4"/>
      <c r="AB260" s="124"/>
      <c r="AC260" s="124"/>
      <c r="AD260" s="124"/>
      <c r="AE260" s="124"/>
      <c r="AF260" s="124"/>
      <c r="AG260" s="124"/>
      <c r="AH260" s="124"/>
      <c r="AI260" s="124"/>
      <c r="AJ260" s="124"/>
      <c r="AK260" s="124"/>
      <c r="AL260" s="124"/>
    </row>
    <row r="261" spans="1:38" ht="13.5" customHeight="1">
      <c r="A261" s="124"/>
      <c r="B261" s="249"/>
      <c r="C261" s="124"/>
      <c r="D261" s="134"/>
      <c r="E261" s="13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  <c r="AL261" s="124"/>
    </row>
    <row r="262" spans="1:38" ht="13.5" customHeight="1">
      <c r="A262" s="124"/>
      <c r="B262" s="249"/>
      <c r="C262" s="124"/>
      <c r="D262" s="134"/>
      <c r="E262" s="13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</row>
    <row r="263" spans="1:38" ht="13.5" customHeight="1">
      <c r="A263" s="124"/>
      <c r="B263" s="249"/>
      <c r="C263" s="124"/>
      <c r="D263" s="134"/>
      <c r="E263" s="13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4"/>
      <c r="AB263" s="124"/>
      <c r="AC263" s="124"/>
      <c r="AD263" s="124"/>
      <c r="AE263" s="124"/>
      <c r="AF263" s="124"/>
      <c r="AG263" s="124"/>
      <c r="AH263" s="124"/>
      <c r="AI263" s="124"/>
      <c r="AJ263" s="124"/>
      <c r="AK263" s="124"/>
      <c r="AL263" s="124"/>
    </row>
    <row r="264" spans="1:38" ht="13.5" customHeight="1">
      <c r="A264" s="124"/>
      <c r="B264" s="249"/>
      <c r="C264" s="124"/>
      <c r="D264" s="134"/>
      <c r="E264" s="13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4"/>
    </row>
    <row r="265" spans="1:38" ht="13.5" customHeight="1">
      <c r="A265" s="124"/>
      <c r="B265" s="249"/>
      <c r="C265" s="124"/>
      <c r="D265" s="134"/>
      <c r="E265" s="13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24"/>
      <c r="Z265" s="124"/>
      <c r="AA265" s="124"/>
      <c r="AB265" s="124"/>
      <c r="AC265" s="124"/>
      <c r="AD265" s="124"/>
      <c r="AE265" s="124"/>
      <c r="AF265" s="124"/>
      <c r="AG265" s="124"/>
      <c r="AH265" s="124"/>
      <c r="AI265" s="124"/>
      <c r="AJ265" s="124"/>
      <c r="AK265" s="124"/>
      <c r="AL265" s="124"/>
    </row>
    <row r="266" spans="1:38" ht="13.5" customHeight="1">
      <c r="A266" s="124"/>
      <c r="B266" s="249"/>
      <c r="C266" s="124"/>
      <c r="D266" s="134"/>
      <c r="E266" s="13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4"/>
      <c r="AB266" s="124"/>
      <c r="AC266" s="124"/>
      <c r="AD266" s="124"/>
      <c r="AE266" s="124"/>
      <c r="AF266" s="124"/>
      <c r="AG266" s="124"/>
      <c r="AH266" s="124"/>
      <c r="AI266" s="124"/>
      <c r="AJ266" s="124"/>
      <c r="AK266" s="124"/>
      <c r="AL266" s="124"/>
    </row>
    <row r="267" spans="1:38" ht="13.5" customHeight="1">
      <c r="A267" s="124"/>
      <c r="B267" s="249"/>
      <c r="C267" s="124"/>
      <c r="D267" s="134"/>
      <c r="E267" s="13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  <c r="Y267" s="124"/>
      <c r="Z267" s="124"/>
      <c r="AA267" s="124"/>
      <c r="AB267" s="124"/>
      <c r="AC267" s="124"/>
      <c r="AD267" s="124"/>
      <c r="AE267" s="124"/>
      <c r="AF267" s="124"/>
      <c r="AG267" s="124"/>
      <c r="AH267" s="124"/>
      <c r="AI267" s="124"/>
      <c r="AJ267" s="124"/>
      <c r="AK267" s="124"/>
      <c r="AL267" s="124"/>
    </row>
    <row r="268" spans="1:38" ht="13.5" customHeight="1">
      <c r="A268" s="124"/>
      <c r="B268" s="249"/>
      <c r="C268" s="124"/>
      <c r="D268" s="134"/>
      <c r="E268" s="13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4"/>
      <c r="AB268" s="124"/>
      <c r="AC268" s="124"/>
      <c r="AD268" s="124"/>
      <c r="AE268" s="124"/>
      <c r="AF268" s="124"/>
      <c r="AG268" s="124"/>
      <c r="AH268" s="124"/>
      <c r="AI268" s="124"/>
      <c r="AJ268" s="124"/>
      <c r="AK268" s="124"/>
      <c r="AL268" s="124"/>
    </row>
    <row r="269" spans="1:38" ht="13.5" customHeight="1">
      <c r="A269" s="124"/>
      <c r="B269" s="249"/>
      <c r="C269" s="124"/>
      <c r="D269" s="134"/>
      <c r="E269" s="13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  <c r="Y269" s="124"/>
      <c r="Z269" s="124"/>
      <c r="AA269" s="124"/>
      <c r="AB269" s="124"/>
      <c r="AC269" s="124"/>
      <c r="AD269" s="124"/>
      <c r="AE269" s="124"/>
      <c r="AF269" s="124"/>
      <c r="AG269" s="124"/>
      <c r="AH269" s="124"/>
      <c r="AI269" s="124"/>
      <c r="AJ269" s="124"/>
      <c r="AK269" s="124"/>
      <c r="AL269" s="124"/>
    </row>
    <row r="270" spans="1:38" ht="13.5" customHeight="1">
      <c r="A270" s="124"/>
      <c r="B270" s="249"/>
      <c r="C270" s="124"/>
      <c r="D270" s="134"/>
      <c r="E270" s="13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4"/>
      <c r="AB270" s="124"/>
      <c r="AC270" s="124"/>
      <c r="AD270" s="124"/>
      <c r="AE270" s="124"/>
      <c r="AF270" s="124"/>
      <c r="AG270" s="124"/>
      <c r="AH270" s="124"/>
      <c r="AI270" s="124"/>
      <c r="AJ270" s="124"/>
      <c r="AK270" s="124"/>
      <c r="AL270" s="124"/>
    </row>
    <row r="271" spans="1:38" ht="13.5" customHeight="1">
      <c r="A271" s="124"/>
      <c r="B271" s="249"/>
      <c r="C271" s="124"/>
      <c r="D271" s="134"/>
      <c r="E271" s="13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4"/>
      <c r="AB271" s="124"/>
      <c r="AC271" s="124"/>
      <c r="AD271" s="124"/>
      <c r="AE271" s="124"/>
      <c r="AF271" s="124"/>
      <c r="AG271" s="124"/>
      <c r="AH271" s="124"/>
      <c r="AI271" s="124"/>
      <c r="AJ271" s="124"/>
      <c r="AK271" s="124"/>
      <c r="AL271" s="124"/>
    </row>
    <row r="272" spans="1:38" ht="13.5" customHeight="1">
      <c r="A272" s="124"/>
      <c r="B272" s="249"/>
      <c r="C272" s="124"/>
      <c r="D272" s="134"/>
      <c r="E272" s="13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4"/>
      <c r="AB272" s="124"/>
      <c r="AC272" s="124"/>
      <c r="AD272" s="124"/>
      <c r="AE272" s="124"/>
      <c r="AF272" s="124"/>
      <c r="AG272" s="124"/>
      <c r="AH272" s="124"/>
      <c r="AI272" s="124"/>
      <c r="AJ272" s="124"/>
      <c r="AK272" s="124"/>
      <c r="AL272" s="124"/>
    </row>
    <row r="273" spans="1:38" ht="13.5" customHeight="1">
      <c r="A273" s="124"/>
      <c r="B273" s="249"/>
      <c r="C273" s="124"/>
      <c r="D273" s="134"/>
      <c r="E273" s="13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</row>
    <row r="274" spans="1:38" ht="13.5" customHeight="1">
      <c r="A274" s="124"/>
      <c r="B274" s="249"/>
      <c r="C274" s="124"/>
      <c r="D274" s="134"/>
      <c r="E274" s="13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  <c r="Y274" s="124"/>
      <c r="Z274" s="124"/>
      <c r="AA274" s="124"/>
      <c r="AB274" s="124"/>
      <c r="AC274" s="124"/>
      <c r="AD274" s="124"/>
      <c r="AE274" s="124"/>
      <c r="AF274" s="124"/>
      <c r="AG274" s="124"/>
      <c r="AH274" s="124"/>
      <c r="AI274" s="124"/>
      <c r="AJ274" s="124"/>
      <c r="AK274" s="124"/>
      <c r="AL274" s="124"/>
    </row>
    <row r="275" spans="1:38" ht="13.5" customHeight="1">
      <c r="A275" s="124"/>
      <c r="B275" s="249"/>
      <c r="C275" s="124"/>
      <c r="D275" s="134"/>
      <c r="E275" s="13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/>
      <c r="AL275" s="124"/>
    </row>
    <row r="276" spans="1:38" ht="13.5" customHeight="1">
      <c r="A276" s="124"/>
      <c r="B276" s="249"/>
      <c r="C276" s="124"/>
      <c r="D276" s="134"/>
      <c r="E276" s="13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</row>
    <row r="277" spans="1:38" ht="13.5" customHeight="1">
      <c r="A277" s="124"/>
      <c r="B277" s="249"/>
      <c r="C277" s="124"/>
      <c r="D277" s="134"/>
      <c r="E277" s="13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</row>
    <row r="278" spans="1:38" ht="13.5" customHeight="1">
      <c r="A278" s="124"/>
      <c r="B278" s="249"/>
      <c r="C278" s="124"/>
      <c r="D278" s="134"/>
      <c r="E278" s="13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24"/>
      <c r="Z278" s="124"/>
      <c r="AA278" s="124"/>
      <c r="AB278" s="124"/>
      <c r="AC278" s="124"/>
      <c r="AD278" s="124"/>
      <c r="AE278" s="124"/>
      <c r="AF278" s="124"/>
      <c r="AG278" s="124"/>
      <c r="AH278" s="124"/>
      <c r="AI278" s="124"/>
      <c r="AJ278" s="124"/>
      <c r="AK278" s="124"/>
      <c r="AL278" s="124"/>
    </row>
    <row r="279" spans="1:38" ht="13.5" customHeight="1">
      <c r="A279" s="124"/>
      <c r="B279" s="249"/>
      <c r="C279" s="124"/>
      <c r="D279" s="134"/>
      <c r="E279" s="13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</row>
    <row r="280" spans="1:38" ht="13.5" customHeight="1">
      <c r="A280" s="124"/>
      <c r="B280" s="249"/>
      <c r="C280" s="124"/>
      <c r="D280" s="134"/>
      <c r="E280" s="13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</row>
    <row r="281" spans="1:38" ht="13.5" customHeight="1">
      <c r="A281" s="124"/>
      <c r="B281" s="249"/>
      <c r="C281" s="124"/>
      <c r="D281" s="134"/>
      <c r="E281" s="13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124"/>
      <c r="AI281" s="124"/>
      <c r="AJ281" s="124"/>
      <c r="AK281" s="124"/>
      <c r="AL281" s="124"/>
    </row>
    <row r="282" spans="1:38" ht="13.5" customHeight="1">
      <c r="A282" s="124"/>
      <c r="B282" s="249"/>
      <c r="C282" s="124"/>
      <c r="D282" s="134"/>
      <c r="E282" s="13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4"/>
      <c r="AD282" s="124"/>
      <c r="AE282" s="124"/>
      <c r="AF282" s="124"/>
      <c r="AG282" s="124"/>
      <c r="AH282" s="124"/>
      <c r="AI282" s="124"/>
      <c r="AJ282" s="124"/>
      <c r="AK282" s="124"/>
      <c r="AL282" s="124"/>
    </row>
    <row r="283" spans="1:38" ht="13.5" customHeight="1">
      <c r="A283" s="124"/>
      <c r="B283" s="249"/>
      <c r="C283" s="124"/>
      <c r="D283" s="134"/>
      <c r="E283" s="13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4"/>
      <c r="AD283" s="124"/>
      <c r="AE283" s="124"/>
      <c r="AF283" s="124"/>
      <c r="AG283" s="124"/>
      <c r="AH283" s="124"/>
      <c r="AI283" s="124"/>
      <c r="AJ283" s="124"/>
      <c r="AK283" s="124"/>
      <c r="AL283" s="124"/>
    </row>
    <row r="284" spans="1:38" ht="13.5" customHeight="1">
      <c r="A284" s="124"/>
      <c r="B284" s="249"/>
      <c r="C284" s="124"/>
      <c r="D284" s="134"/>
      <c r="E284" s="13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4"/>
      <c r="AD284" s="124"/>
      <c r="AE284" s="124"/>
      <c r="AF284" s="124"/>
      <c r="AG284" s="124"/>
      <c r="AH284" s="124"/>
      <c r="AI284" s="124"/>
      <c r="AJ284" s="124"/>
      <c r="AK284" s="124"/>
      <c r="AL284" s="124"/>
    </row>
    <row r="285" spans="1:38" ht="13.5" customHeight="1">
      <c r="A285" s="124"/>
      <c r="B285" s="249"/>
      <c r="C285" s="124"/>
      <c r="D285" s="134"/>
      <c r="E285" s="13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4"/>
      <c r="AD285" s="124"/>
      <c r="AE285" s="124"/>
      <c r="AF285" s="124"/>
      <c r="AG285" s="124"/>
      <c r="AH285" s="124"/>
      <c r="AI285" s="124"/>
      <c r="AJ285" s="124"/>
      <c r="AK285" s="124"/>
      <c r="AL285" s="124"/>
    </row>
    <row r="286" spans="1:38" ht="13.5" customHeight="1">
      <c r="A286" s="124"/>
      <c r="B286" s="249"/>
      <c r="C286" s="124"/>
      <c r="D286" s="134"/>
      <c r="E286" s="13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4"/>
      <c r="AA286" s="124"/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4"/>
    </row>
    <row r="287" spans="1:38" ht="13.5" customHeight="1">
      <c r="A287" s="124"/>
      <c r="B287" s="249"/>
      <c r="C287" s="124"/>
      <c r="D287" s="134"/>
      <c r="E287" s="13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4"/>
      <c r="AD287" s="124"/>
      <c r="AE287" s="124"/>
      <c r="AF287" s="124"/>
      <c r="AG287" s="124"/>
      <c r="AH287" s="124"/>
      <c r="AI287" s="124"/>
      <c r="AJ287" s="124"/>
      <c r="AK287" s="124"/>
      <c r="AL287" s="124"/>
    </row>
    <row r="288" spans="1:38" ht="13.5" customHeight="1">
      <c r="A288" s="124"/>
      <c r="B288" s="249"/>
      <c r="C288" s="124"/>
      <c r="D288" s="134"/>
      <c r="E288" s="13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4"/>
      <c r="AD288" s="124"/>
      <c r="AE288" s="124"/>
      <c r="AF288" s="124"/>
      <c r="AG288" s="124"/>
      <c r="AH288" s="124"/>
      <c r="AI288" s="124"/>
      <c r="AJ288" s="124"/>
      <c r="AK288" s="124"/>
      <c r="AL288" s="124"/>
    </row>
    <row r="289" spans="1:38" ht="13.5" customHeight="1">
      <c r="A289" s="124"/>
      <c r="B289" s="249"/>
      <c r="C289" s="124"/>
      <c r="D289" s="134"/>
      <c r="E289" s="13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</row>
    <row r="290" spans="1:38" ht="13.5" customHeight="1">
      <c r="A290" s="124"/>
      <c r="B290" s="249"/>
      <c r="C290" s="124"/>
      <c r="D290" s="134"/>
      <c r="E290" s="13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/>
      <c r="X290" s="124"/>
      <c r="Y290" s="124"/>
      <c r="Z290" s="124"/>
      <c r="AA290" s="124"/>
      <c r="AB290" s="124"/>
      <c r="AC290" s="124"/>
      <c r="AD290" s="124"/>
      <c r="AE290" s="124"/>
      <c r="AF290" s="124"/>
      <c r="AG290" s="124"/>
      <c r="AH290" s="124"/>
      <c r="AI290" s="124"/>
      <c r="AJ290" s="124"/>
      <c r="AK290" s="124"/>
      <c r="AL290" s="124"/>
    </row>
    <row r="291" spans="1:38" ht="13.5" customHeight="1">
      <c r="A291" s="124"/>
      <c r="B291" s="249"/>
      <c r="C291" s="124"/>
      <c r="D291" s="134"/>
      <c r="E291" s="13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4"/>
      <c r="AD291" s="124"/>
      <c r="AE291" s="124"/>
      <c r="AF291" s="124"/>
      <c r="AG291" s="124"/>
      <c r="AH291" s="124"/>
      <c r="AI291" s="124"/>
      <c r="AJ291" s="124"/>
      <c r="AK291" s="124"/>
      <c r="AL291" s="124"/>
    </row>
    <row r="292" spans="1:38" ht="13.5" customHeight="1">
      <c r="A292" s="124"/>
      <c r="B292" s="249"/>
      <c r="C292" s="124"/>
      <c r="D292" s="134"/>
      <c r="E292" s="13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4"/>
      <c r="AD292" s="124"/>
      <c r="AE292" s="124"/>
      <c r="AF292" s="124"/>
      <c r="AG292" s="124"/>
      <c r="AH292" s="124"/>
      <c r="AI292" s="124"/>
      <c r="AJ292" s="124"/>
      <c r="AK292" s="124"/>
      <c r="AL292" s="124"/>
    </row>
    <row r="293" spans="1:38" ht="13.5" customHeight="1">
      <c r="A293" s="124"/>
      <c r="B293" s="249"/>
      <c r="C293" s="124"/>
      <c r="D293" s="134"/>
      <c r="E293" s="13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4"/>
      <c r="AL293" s="124"/>
    </row>
    <row r="294" spans="1:38" ht="13.5" customHeight="1">
      <c r="A294" s="124"/>
      <c r="B294" s="249"/>
      <c r="C294" s="124"/>
      <c r="D294" s="134"/>
      <c r="E294" s="13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4"/>
      <c r="AL294" s="124"/>
    </row>
    <row r="295" spans="1:38" ht="13.5" customHeight="1">
      <c r="A295" s="124"/>
      <c r="B295" s="249"/>
      <c r="C295" s="124"/>
      <c r="D295" s="134"/>
      <c r="E295" s="13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4"/>
      <c r="AL295" s="124"/>
    </row>
    <row r="296" spans="1:38" ht="13.5" customHeight="1">
      <c r="A296" s="124"/>
      <c r="B296" s="249"/>
      <c r="C296" s="124"/>
      <c r="D296" s="134"/>
      <c r="E296" s="13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4"/>
      <c r="AL296" s="124"/>
    </row>
    <row r="297" spans="1:38" ht="13.5" customHeight="1">
      <c r="A297" s="124"/>
      <c r="B297" s="249"/>
      <c r="C297" s="124"/>
      <c r="D297" s="134"/>
      <c r="E297" s="13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4"/>
      <c r="AL297" s="124"/>
    </row>
    <row r="298" spans="1:38" ht="13.5" customHeight="1">
      <c r="A298" s="124"/>
      <c r="B298" s="249"/>
      <c r="C298" s="124"/>
      <c r="D298" s="134"/>
      <c r="E298" s="13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4"/>
      <c r="AD298" s="124"/>
      <c r="AE298" s="124"/>
      <c r="AF298" s="124"/>
      <c r="AG298" s="124"/>
      <c r="AH298" s="124"/>
      <c r="AI298" s="124"/>
      <c r="AJ298" s="124"/>
      <c r="AK298" s="124"/>
      <c r="AL298" s="124"/>
    </row>
    <row r="299" spans="1:38" ht="13.5" customHeight="1">
      <c r="A299" s="124"/>
      <c r="B299" s="249"/>
      <c r="C299" s="124"/>
      <c r="D299" s="134"/>
      <c r="E299" s="13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4"/>
      <c r="AD299" s="124"/>
      <c r="AE299" s="124"/>
      <c r="AF299" s="124"/>
      <c r="AG299" s="124"/>
      <c r="AH299" s="124"/>
      <c r="AI299" s="124"/>
      <c r="AJ299" s="124"/>
      <c r="AK299" s="124"/>
      <c r="AL299" s="124"/>
    </row>
    <row r="300" spans="1:38" ht="13.5" customHeight="1">
      <c r="A300" s="124"/>
      <c r="B300" s="249"/>
      <c r="C300" s="124"/>
      <c r="D300" s="134"/>
      <c r="E300" s="13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</row>
    <row r="301" spans="1:38" ht="13.5" customHeight="1">
      <c r="A301" s="124"/>
      <c r="B301" s="249"/>
      <c r="C301" s="124"/>
      <c r="D301" s="134"/>
      <c r="E301" s="13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4"/>
      <c r="AD301" s="124"/>
      <c r="AE301" s="124"/>
      <c r="AF301" s="124"/>
      <c r="AG301" s="124"/>
      <c r="AH301" s="124"/>
      <c r="AI301" s="124"/>
      <c r="AJ301" s="124"/>
      <c r="AK301" s="124"/>
      <c r="AL301" s="124"/>
    </row>
    <row r="302" spans="1:38" ht="13.5" customHeight="1">
      <c r="A302" s="124"/>
      <c r="B302" s="249"/>
      <c r="C302" s="124"/>
      <c r="D302" s="134"/>
      <c r="E302" s="13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  <c r="Y302" s="124"/>
      <c r="Z302" s="124"/>
      <c r="AA302" s="124"/>
      <c r="AB302" s="124"/>
      <c r="AC302" s="124"/>
      <c r="AD302" s="124"/>
      <c r="AE302" s="124"/>
      <c r="AF302" s="124"/>
      <c r="AG302" s="124"/>
      <c r="AH302" s="124"/>
      <c r="AI302" s="124"/>
      <c r="AJ302" s="124"/>
      <c r="AK302" s="124"/>
      <c r="AL302" s="124"/>
    </row>
    <row r="303" spans="1:38" ht="13.5" customHeight="1">
      <c r="A303" s="124"/>
      <c r="B303" s="249"/>
      <c r="C303" s="124"/>
      <c r="D303" s="134"/>
      <c r="E303" s="13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24"/>
      <c r="Z303" s="124"/>
      <c r="AA303" s="124"/>
      <c r="AB303" s="124"/>
      <c r="AC303" s="124"/>
      <c r="AD303" s="124"/>
      <c r="AE303" s="124"/>
      <c r="AF303" s="124"/>
      <c r="AG303" s="124"/>
      <c r="AH303" s="124"/>
      <c r="AI303" s="124"/>
      <c r="AJ303" s="124"/>
      <c r="AK303" s="124"/>
      <c r="AL303" s="124"/>
    </row>
    <row r="304" spans="1:38" ht="13.5" customHeight="1">
      <c r="A304" s="124"/>
      <c r="B304" s="249"/>
      <c r="C304" s="124"/>
      <c r="D304" s="134"/>
      <c r="E304" s="13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4"/>
      <c r="AD304" s="124"/>
      <c r="AE304" s="124"/>
      <c r="AF304" s="124"/>
      <c r="AG304" s="124"/>
      <c r="AH304" s="124"/>
      <c r="AI304" s="124"/>
      <c r="AJ304" s="124"/>
      <c r="AK304" s="124"/>
      <c r="AL304" s="124"/>
    </row>
    <row r="305" spans="1:38" ht="13.5" customHeight="1">
      <c r="A305" s="124"/>
      <c r="B305" s="249"/>
      <c r="C305" s="124"/>
      <c r="D305" s="134"/>
      <c r="E305" s="13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24"/>
      <c r="Z305" s="124"/>
      <c r="AA305" s="124"/>
      <c r="AB305" s="124"/>
      <c r="AC305" s="124"/>
      <c r="AD305" s="124"/>
      <c r="AE305" s="124"/>
      <c r="AF305" s="124"/>
      <c r="AG305" s="124"/>
      <c r="AH305" s="124"/>
      <c r="AI305" s="124"/>
      <c r="AJ305" s="124"/>
      <c r="AK305" s="124"/>
      <c r="AL305" s="124"/>
    </row>
    <row r="306" spans="1:38" ht="13.5" customHeight="1">
      <c r="A306" s="124"/>
      <c r="B306" s="249"/>
      <c r="C306" s="124"/>
      <c r="D306" s="134"/>
      <c r="E306" s="13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4"/>
      <c r="AD306" s="124"/>
      <c r="AE306" s="124"/>
      <c r="AF306" s="124"/>
      <c r="AG306" s="124"/>
      <c r="AH306" s="124"/>
      <c r="AI306" s="124"/>
      <c r="AJ306" s="124"/>
      <c r="AK306" s="124"/>
      <c r="AL306" s="124"/>
    </row>
    <row r="307" spans="1:38" ht="13.5" customHeight="1">
      <c r="A307" s="124"/>
      <c r="B307" s="249"/>
      <c r="C307" s="124"/>
      <c r="D307" s="134"/>
      <c r="E307" s="13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4"/>
      <c r="AD307" s="124"/>
      <c r="AE307" s="124"/>
      <c r="AF307" s="124"/>
      <c r="AG307" s="124"/>
      <c r="AH307" s="124"/>
      <c r="AI307" s="124"/>
      <c r="AJ307" s="124"/>
      <c r="AK307" s="124"/>
      <c r="AL307" s="124"/>
    </row>
    <row r="308" spans="1:38" ht="13.5" customHeight="1">
      <c r="A308" s="124"/>
      <c r="B308" s="249"/>
      <c r="C308" s="124"/>
      <c r="D308" s="134"/>
      <c r="E308" s="13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4"/>
      <c r="AD308" s="124"/>
      <c r="AE308" s="124"/>
      <c r="AF308" s="124"/>
      <c r="AG308" s="124"/>
      <c r="AH308" s="124"/>
      <c r="AI308" s="124"/>
      <c r="AJ308" s="124"/>
      <c r="AK308" s="124"/>
      <c r="AL308" s="124"/>
    </row>
    <row r="309" spans="1:38" ht="13.5" customHeight="1">
      <c r="A309" s="124"/>
      <c r="B309" s="249"/>
      <c r="C309" s="124"/>
      <c r="D309" s="134"/>
      <c r="E309" s="13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4"/>
      <c r="AD309" s="124"/>
      <c r="AE309" s="124"/>
      <c r="AF309" s="124"/>
      <c r="AG309" s="124"/>
      <c r="AH309" s="124"/>
      <c r="AI309" s="124"/>
      <c r="AJ309" s="124"/>
      <c r="AK309" s="124"/>
      <c r="AL309" s="124"/>
    </row>
    <row r="310" spans="1:38" ht="13.5" customHeight="1">
      <c r="A310" s="124"/>
      <c r="B310" s="249"/>
      <c r="C310" s="124"/>
      <c r="D310" s="134"/>
      <c r="E310" s="13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4"/>
    </row>
    <row r="311" spans="1:38" ht="13.5" customHeight="1">
      <c r="A311" s="124"/>
      <c r="B311" s="249"/>
      <c r="C311" s="124"/>
      <c r="D311" s="134"/>
      <c r="E311" s="13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</row>
    <row r="312" spans="1:38" ht="13.5" customHeight="1">
      <c r="A312" s="124"/>
      <c r="B312" s="249"/>
      <c r="C312" s="124"/>
      <c r="D312" s="134"/>
      <c r="E312" s="13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</row>
    <row r="313" spans="1:38" ht="13.5" customHeight="1">
      <c r="A313" s="124"/>
      <c r="B313" s="249"/>
      <c r="C313" s="124"/>
      <c r="D313" s="134"/>
      <c r="E313" s="13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4"/>
      <c r="AD313" s="124"/>
      <c r="AE313" s="124"/>
      <c r="AF313" s="124"/>
      <c r="AG313" s="124"/>
      <c r="AH313" s="124"/>
      <c r="AI313" s="124"/>
      <c r="AJ313" s="124"/>
      <c r="AK313" s="124"/>
      <c r="AL313" s="124"/>
    </row>
    <row r="314" spans="1:38" ht="13.5" customHeight="1">
      <c r="A314" s="124"/>
      <c r="B314" s="249"/>
      <c r="C314" s="124"/>
      <c r="D314" s="134"/>
      <c r="E314" s="13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24"/>
      <c r="Z314" s="124"/>
      <c r="AA314" s="124"/>
      <c r="AB314" s="124"/>
      <c r="AC314" s="124"/>
      <c r="AD314" s="124"/>
      <c r="AE314" s="124"/>
      <c r="AF314" s="124"/>
      <c r="AG314" s="124"/>
      <c r="AH314" s="124"/>
      <c r="AI314" s="124"/>
      <c r="AJ314" s="124"/>
      <c r="AK314" s="124"/>
      <c r="AL314" s="124"/>
    </row>
    <row r="315" spans="1:38" ht="13.5" customHeight="1">
      <c r="A315" s="124"/>
      <c r="B315" s="249"/>
      <c r="C315" s="124"/>
      <c r="D315" s="134"/>
      <c r="E315" s="13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</row>
    <row r="316" spans="1:38" ht="13.5" customHeight="1">
      <c r="A316" s="124"/>
      <c r="B316" s="249"/>
      <c r="C316" s="124"/>
      <c r="D316" s="134"/>
      <c r="E316" s="13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</row>
    <row r="317" spans="1:38" ht="13.5" customHeight="1">
      <c r="A317" s="124"/>
      <c r="B317" s="249"/>
      <c r="C317" s="124"/>
      <c r="D317" s="134"/>
      <c r="E317" s="13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</row>
    <row r="318" spans="1:38" ht="13.5" customHeight="1">
      <c r="A318" s="124"/>
      <c r="B318" s="249"/>
      <c r="C318" s="124"/>
      <c r="D318" s="134"/>
      <c r="E318" s="13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4"/>
      <c r="AD318" s="124"/>
      <c r="AE318" s="124"/>
      <c r="AF318" s="124"/>
      <c r="AG318" s="124"/>
      <c r="AH318" s="124"/>
      <c r="AI318" s="124"/>
      <c r="AJ318" s="124"/>
      <c r="AK318" s="124"/>
      <c r="AL318" s="124"/>
    </row>
    <row r="319" spans="1:38" ht="13.5" customHeight="1">
      <c r="A319" s="124"/>
      <c r="B319" s="249"/>
      <c r="C319" s="124"/>
      <c r="D319" s="134"/>
      <c r="E319" s="13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24"/>
      <c r="Z319" s="124"/>
      <c r="AA319" s="124"/>
      <c r="AB319" s="124"/>
      <c r="AC319" s="124"/>
      <c r="AD319" s="124"/>
      <c r="AE319" s="124"/>
      <c r="AF319" s="124"/>
      <c r="AG319" s="124"/>
      <c r="AH319" s="124"/>
      <c r="AI319" s="124"/>
      <c r="AJ319" s="124"/>
      <c r="AK319" s="124"/>
      <c r="AL319" s="124"/>
    </row>
    <row r="320" spans="1:38" ht="13.5" customHeight="1">
      <c r="A320" s="124"/>
      <c r="B320" s="249"/>
      <c r="C320" s="124"/>
      <c r="D320" s="134"/>
      <c r="E320" s="13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24"/>
      <c r="Z320" s="124"/>
      <c r="AA320" s="124"/>
      <c r="AB320" s="124"/>
      <c r="AC320" s="124"/>
      <c r="AD320" s="124"/>
      <c r="AE320" s="124"/>
      <c r="AF320" s="124"/>
      <c r="AG320" s="124"/>
      <c r="AH320" s="124"/>
      <c r="AI320" s="124"/>
      <c r="AJ320" s="124"/>
      <c r="AK320" s="124"/>
      <c r="AL320" s="124"/>
    </row>
    <row r="321" spans="1:38" ht="13.5" customHeight="1">
      <c r="A321" s="124"/>
      <c r="B321" s="249"/>
      <c r="C321" s="124"/>
      <c r="D321" s="134"/>
      <c r="E321" s="13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4"/>
      <c r="AD321" s="124"/>
      <c r="AE321" s="124"/>
      <c r="AF321" s="124"/>
      <c r="AG321" s="124"/>
      <c r="AH321" s="124"/>
      <c r="AI321" s="124"/>
      <c r="AJ321" s="124"/>
      <c r="AK321" s="124"/>
      <c r="AL321" s="124"/>
    </row>
    <row r="322" spans="1:38" ht="13.5" customHeight="1">
      <c r="A322" s="124"/>
      <c r="B322" s="249"/>
      <c r="C322" s="124"/>
      <c r="D322" s="134"/>
      <c r="E322" s="13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4"/>
      <c r="AD322" s="124"/>
      <c r="AE322" s="124"/>
      <c r="AF322" s="124"/>
      <c r="AG322" s="124"/>
      <c r="AH322" s="124"/>
      <c r="AI322" s="124"/>
      <c r="AJ322" s="124"/>
      <c r="AK322" s="124"/>
      <c r="AL322" s="124"/>
    </row>
    <row r="323" spans="1:38" ht="13.5" customHeight="1">
      <c r="A323" s="124"/>
      <c r="B323" s="249"/>
      <c r="C323" s="124"/>
      <c r="D323" s="134"/>
      <c r="E323" s="13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4"/>
      <c r="AD323" s="124"/>
      <c r="AE323" s="124"/>
      <c r="AF323" s="124"/>
      <c r="AG323" s="124"/>
      <c r="AH323" s="124"/>
      <c r="AI323" s="124"/>
      <c r="AJ323" s="124"/>
      <c r="AK323" s="124"/>
      <c r="AL323" s="124"/>
    </row>
    <row r="324" spans="1:38" ht="13.5" customHeight="1">
      <c r="A324" s="124"/>
      <c r="B324" s="249"/>
      <c r="C324" s="124"/>
      <c r="D324" s="134"/>
      <c r="E324" s="13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</row>
    <row r="325" spans="1:38" ht="13.5" customHeight="1">
      <c r="A325" s="124"/>
      <c r="B325" s="249"/>
      <c r="C325" s="124"/>
      <c r="D325" s="134"/>
      <c r="E325" s="13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4"/>
      <c r="AD325" s="124"/>
      <c r="AE325" s="124"/>
      <c r="AF325" s="124"/>
      <c r="AG325" s="124"/>
      <c r="AH325" s="124"/>
      <c r="AI325" s="124"/>
      <c r="AJ325" s="124"/>
      <c r="AK325" s="124"/>
      <c r="AL325" s="124"/>
    </row>
    <row r="326" spans="1:38" ht="13.5" customHeight="1">
      <c r="A326" s="124"/>
      <c r="B326" s="249"/>
      <c r="C326" s="124"/>
      <c r="D326" s="134"/>
      <c r="E326" s="13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4"/>
      <c r="AD326" s="124"/>
      <c r="AE326" s="124"/>
      <c r="AF326" s="124"/>
      <c r="AG326" s="124"/>
      <c r="AH326" s="124"/>
      <c r="AI326" s="124"/>
      <c r="AJ326" s="124"/>
      <c r="AK326" s="124"/>
      <c r="AL326" s="124"/>
    </row>
    <row r="327" spans="1:38" ht="13.5" customHeight="1">
      <c r="A327" s="124"/>
      <c r="B327" s="249"/>
      <c r="C327" s="124"/>
      <c r="D327" s="134"/>
      <c r="E327" s="13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  <c r="AF327" s="124"/>
      <c r="AG327" s="124"/>
      <c r="AH327" s="124"/>
      <c r="AI327" s="124"/>
      <c r="AJ327" s="124"/>
      <c r="AK327" s="124"/>
      <c r="AL327" s="124"/>
    </row>
    <row r="328" spans="1:38" ht="13.5" customHeight="1">
      <c r="A328" s="124"/>
      <c r="B328" s="249"/>
      <c r="C328" s="124"/>
      <c r="D328" s="134"/>
      <c r="E328" s="13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24"/>
      <c r="Z328" s="124"/>
      <c r="AA328" s="124"/>
      <c r="AB328" s="124"/>
      <c r="AC328" s="124"/>
      <c r="AD328" s="124"/>
      <c r="AE328" s="124"/>
      <c r="AF328" s="124"/>
      <c r="AG328" s="124"/>
      <c r="AH328" s="124"/>
      <c r="AI328" s="124"/>
      <c r="AJ328" s="124"/>
      <c r="AK328" s="124"/>
      <c r="AL328" s="124"/>
    </row>
    <row r="329" spans="1:38" ht="13.5" customHeight="1">
      <c r="A329" s="124"/>
      <c r="B329" s="249"/>
      <c r="C329" s="124"/>
      <c r="D329" s="134"/>
      <c r="E329" s="13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4"/>
      <c r="AH329" s="124"/>
      <c r="AI329" s="124"/>
      <c r="AJ329" s="124"/>
      <c r="AK329" s="124"/>
      <c r="AL329" s="124"/>
    </row>
    <row r="330" spans="1:38" ht="13.5" customHeight="1">
      <c r="A330" s="124"/>
      <c r="B330" s="249"/>
      <c r="C330" s="124"/>
      <c r="D330" s="134"/>
      <c r="E330" s="13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</row>
    <row r="331" spans="1:38" ht="13.5" customHeight="1">
      <c r="A331" s="124"/>
      <c r="B331" s="249"/>
      <c r="C331" s="124"/>
      <c r="D331" s="134"/>
      <c r="E331" s="13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24"/>
      <c r="Z331" s="124"/>
      <c r="AA331" s="124"/>
      <c r="AB331" s="124"/>
      <c r="AC331" s="124"/>
      <c r="AD331" s="124"/>
      <c r="AE331" s="124"/>
      <c r="AF331" s="124"/>
      <c r="AG331" s="124"/>
      <c r="AH331" s="124"/>
      <c r="AI331" s="124"/>
      <c r="AJ331" s="124"/>
      <c r="AK331" s="124"/>
      <c r="AL331" s="124"/>
    </row>
    <row r="332" spans="1:38" ht="13.5" customHeight="1">
      <c r="A332" s="124"/>
      <c r="B332" s="249"/>
      <c r="C332" s="124"/>
      <c r="D332" s="134"/>
      <c r="E332" s="13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24"/>
      <c r="Z332" s="124"/>
      <c r="AA332" s="124"/>
      <c r="AB332" s="124"/>
      <c r="AC332" s="124"/>
      <c r="AD332" s="124"/>
      <c r="AE332" s="124"/>
      <c r="AF332" s="124"/>
      <c r="AG332" s="124"/>
      <c r="AH332" s="124"/>
      <c r="AI332" s="124"/>
      <c r="AJ332" s="124"/>
      <c r="AK332" s="124"/>
      <c r="AL332" s="124"/>
    </row>
    <row r="333" spans="1:38" ht="13.5" customHeight="1">
      <c r="A333" s="124"/>
      <c r="B333" s="249"/>
      <c r="C333" s="124"/>
      <c r="D333" s="134"/>
      <c r="E333" s="13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4"/>
      <c r="X333" s="124"/>
      <c r="Y333" s="124"/>
      <c r="Z333" s="124"/>
      <c r="AA333" s="124"/>
      <c r="AB333" s="124"/>
      <c r="AC333" s="124"/>
      <c r="AD333" s="124"/>
      <c r="AE333" s="124"/>
      <c r="AF333" s="124"/>
      <c r="AG333" s="124"/>
      <c r="AH333" s="124"/>
      <c r="AI333" s="124"/>
      <c r="AJ333" s="124"/>
      <c r="AK333" s="124"/>
      <c r="AL333" s="124"/>
    </row>
    <row r="334" spans="1:38" ht="13.5" customHeight="1">
      <c r="A334" s="124"/>
      <c r="B334" s="249"/>
      <c r="C334" s="124"/>
      <c r="D334" s="134"/>
      <c r="E334" s="13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24"/>
      <c r="Z334" s="124"/>
      <c r="AA334" s="124"/>
      <c r="AB334" s="124"/>
      <c r="AC334" s="124"/>
      <c r="AD334" s="124"/>
      <c r="AE334" s="124"/>
      <c r="AF334" s="124"/>
      <c r="AG334" s="124"/>
      <c r="AH334" s="124"/>
      <c r="AI334" s="124"/>
      <c r="AJ334" s="124"/>
      <c r="AK334" s="124"/>
      <c r="AL334" s="124"/>
    </row>
    <row r="335" spans="1:38" ht="13.5" customHeight="1">
      <c r="A335" s="124"/>
      <c r="B335" s="249"/>
      <c r="C335" s="124"/>
      <c r="D335" s="134"/>
      <c r="E335" s="13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  <c r="W335" s="124"/>
      <c r="X335" s="124"/>
      <c r="Y335" s="124"/>
      <c r="Z335" s="124"/>
      <c r="AA335" s="124"/>
      <c r="AB335" s="124"/>
      <c r="AC335" s="124"/>
      <c r="AD335" s="124"/>
      <c r="AE335" s="124"/>
      <c r="AF335" s="124"/>
      <c r="AG335" s="124"/>
      <c r="AH335" s="124"/>
      <c r="AI335" s="124"/>
      <c r="AJ335" s="124"/>
      <c r="AK335" s="124"/>
      <c r="AL335" s="124"/>
    </row>
    <row r="336" spans="1:38" ht="13.5" customHeight="1">
      <c r="A336" s="124"/>
      <c r="B336" s="249"/>
      <c r="C336" s="124"/>
      <c r="D336" s="134"/>
      <c r="E336" s="13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24"/>
      <c r="Z336" s="124"/>
      <c r="AA336" s="124"/>
      <c r="AB336" s="124"/>
      <c r="AC336" s="124"/>
      <c r="AD336" s="124"/>
      <c r="AE336" s="124"/>
      <c r="AF336" s="124"/>
      <c r="AG336" s="124"/>
      <c r="AH336" s="124"/>
      <c r="AI336" s="124"/>
      <c r="AJ336" s="124"/>
      <c r="AK336" s="124"/>
      <c r="AL336" s="124"/>
    </row>
    <row r="337" spans="1:38" ht="13.5" customHeight="1">
      <c r="A337" s="124"/>
      <c r="B337" s="249"/>
      <c r="C337" s="124"/>
      <c r="D337" s="134"/>
      <c r="E337" s="1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24"/>
      <c r="Z337" s="124"/>
      <c r="AA337" s="124"/>
      <c r="AB337" s="124"/>
      <c r="AC337" s="124"/>
      <c r="AD337" s="124"/>
      <c r="AE337" s="124"/>
      <c r="AF337" s="124"/>
      <c r="AG337" s="124"/>
      <c r="AH337" s="124"/>
      <c r="AI337" s="124"/>
      <c r="AJ337" s="124"/>
      <c r="AK337" s="124"/>
      <c r="AL337" s="124"/>
    </row>
    <row r="338" spans="1:38" ht="13.5" customHeight="1">
      <c r="A338" s="124"/>
      <c r="B338" s="249"/>
      <c r="C338" s="124"/>
      <c r="D338" s="134"/>
      <c r="E338" s="13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  <c r="W338" s="124"/>
      <c r="X338" s="124"/>
      <c r="Y338" s="124"/>
      <c r="Z338" s="124"/>
      <c r="AA338" s="124"/>
      <c r="AB338" s="124"/>
      <c r="AC338" s="124"/>
      <c r="AD338" s="124"/>
      <c r="AE338" s="124"/>
      <c r="AF338" s="124"/>
      <c r="AG338" s="124"/>
      <c r="AH338" s="124"/>
      <c r="AI338" s="124"/>
      <c r="AJ338" s="124"/>
      <c r="AK338" s="124"/>
      <c r="AL338" s="124"/>
    </row>
    <row r="339" spans="1:38" ht="13.5" customHeight="1">
      <c r="A339" s="124"/>
      <c r="B339" s="249"/>
      <c r="C339" s="124"/>
      <c r="D339" s="134"/>
      <c r="E339" s="13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24"/>
      <c r="Z339" s="124"/>
      <c r="AA339" s="124"/>
      <c r="AB339" s="124"/>
      <c r="AC339" s="124"/>
      <c r="AD339" s="124"/>
      <c r="AE339" s="124"/>
      <c r="AF339" s="124"/>
      <c r="AG339" s="124"/>
      <c r="AH339" s="124"/>
      <c r="AI339" s="124"/>
      <c r="AJ339" s="124"/>
      <c r="AK339" s="124"/>
      <c r="AL339" s="124"/>
    </row>
    <row r="340" spans="1:38" ht="13.5" customHeight="1">
      <c r="A340" s="124"/>
      <c r="B340" s="249"/>
      <c r="C340" s="124"/>
      <c r="D340" s="134"/>
      <c r="E340" s="13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  <c r="W340" s="124"/>
      <c r="X340" s="124"/>
      <c r="Y340" s="124"/>
      <c r="Z340" s="124"/>
      <c r="AA340" s="124"/>
      <c r="AB340" s="124"/>
      <c r="AC340" s="124"/>
      <c r="AD340" s="124"/>
      <c r="AE340" s="124"/>
      <c r="AF340" s="124"/>
      <c r="AG340" s="124"/>
      <c r="AH340" s="124"/>
      <c r="AI340" s="124"/>
      <c r="AJ340" s="124"/>
      <c r="AK340" s="124"/>
      <c r="AL340" s="124"/>
    </row>
    <row r="341" spans="1:38" ht="13.5" customHeight="1">
      <c r="A341" s="124"/>
      <c r="B341" s="249"/>
      <c r="C341" s="124"/>
      <c r="D341" s="134"/>
      <c r="E341" s="1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24"/>
      <c r="Z341" s="124"/>
      <c r="AA341" s="124"/>
      <c r="AB341" s="124"/>
      <c r="AC341" s="124"/>
      <c r="AD341" s="124"/>
      <c r="AE341" s="124"/>
      <c r="AF341" s="124"/>
      <c r="AG341" s="124"/>
      <c r="AH341" s="124"/>
      <c r="AI341" s="124"/>
      <c r="AJ341" s="124"/>
      <c r="AK341" s="124"/>
      <c r="AL341" s="124"/>
    </row>
    <row r="342" spans="1:38" ht="13.5" customHeight="1">
      <c r="A342" s="124"/>
      <c r="B342" s="249"/>
      <c r="C342" s="124"/>
      <c r="D342" s="134"/>
      <c r="E342" s="13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24"/>
      <c r="Z342" s="124"/>
      <c r="AA342" s="124"/>
      <c r="AB342" s="124"/>
      <c r="AC342" s="124"/>
      <c r="AD342" s="124"/>
      <c r="AE342" s="124"/>
      <c r="AF342" s="124"/>
      <c r="AG342" s="124"/>
      <c r="AH342" s="124"/>
      <c r="AI342" s="124"/>
      <c r="AJ342" s="124"/>
      <c r="AK342" s="124"/>
      <c r="AL342" s="124"/>
    </row>
    <row r="343" spans="1:38" ht="13.5" customHeight="1">
      <c r="A343" s="124"/>
      <c r="B343" s="249"/>
      <c r="C343" s="124"/>
      <c r="D343" s="134"/>
      <c r="E343" s="13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  <c r="W343" s="124"/>
      <c r="X343" s="124"/>
      <c r="Y343" s="124"/>
      <c r="Z343" s="124"/>
      <c r="AA343" s="124"/>
      <c r="AB343" s="124"/>
      <c r="AC343" s="124"/>
      <c r="AD343" s="124"/>
      <c r="AE343" s="124"/>
      <c r="AF343" s="124"/>
      <c r="AG343" s="124"/>
      <c r="AH343" s="124"/>
      <c r="AI343" s="124"/>
      <c r="AJ343" s="124"/>
      <c r="AK343" s="124"/>
      <c r="AL343" s="124"/>
    </row>
    <row r="344" spans="1:38" ht="13.5" customHeight="1">
      <c r="A344" s="124"/>
      <c r="B344" s="249"/>
      <c r="C344" s="124"/>
      <c r="D344" s="134"/>
      <c r="E344" s="13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  <c r="Z344" s="124"/>
      <c r="AA344" s="124"/>
      <c r="AB344" s="124"/>
      <c r="AC344" s="124"/>
      <c r="AD344" s="124"/>
      <c r="AE344" s="124"/>
      <c r="AF344" s="124"/>
      <c r="AG344" s="124"/>
      <c r="AH344" s="124"/>
      <c r="AI344" s="124"/>
      <c r="AJ344" s="124"/>
      <c r="AK344" s="124"/>
      <c r="AL344" s="124"/>
    </row>
    <row r="345" spans="1:38" ht="13.5" customHeight="1">
      <c r="A345" s="124"/>
      <c r="B345" s="249"/>
      <c r="C345" s="124"/>
      <c r="D345" s="134"/>
      <c r="E345" s="1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</row>
    <row r="346" spans="1:38" ht="13.5" customHeight="1">
      <c r="A346" s="124"/>
      <c r="B346" s="249"/>
      <c r="C346" s="124"/>
      <c r="D346" s="134"/>
      <c r="E346" s="13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24"/>
      <c r="Z346" s="124"/>
      <c r="AA346" s="124"/>
      <c r="AB346" s="124"/>
      <c r="AC346" s="124"/>
      <c r="AD346" s="124"/>
      <c r="AE346" s="124"/>
      <c r="AF346" s="124"/>
      <c r="AG346" s="124"/>
      <c r="AH346" s="124"/>
      <c r="AI346" s="124"/>
      <c r="AJ346" s="124"/>
      <c r="AK346" s="124"/>
      <c r="AL346" s="124"/>
    </row>
    <row r="347" spans="1:38" ht="13.5" customHeight="1">
      <c r="A347" s="124"/>
      <c r="B347" s="249"/>
      <c r="C347" s="124"/>
      <c r="D347" s="134"/>
      <c r="E347" s="13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24"/>
      <c r="Z347" s="124"/>
      <c r="AA347" s="124"/>
      <c r="AB347" s="124"/>
      <c r="AC347" s="124"/>
      <c r="AD347" s="124"/>
      <c r="AE347" s="124"/>
      <c r="AF347" s="124"/>
      <c r="AG347" s="124"/>
      <c r="AH347" s="124"/>
      <c r="AI347" s="124"/>
      <c r="AJ347" s="124"/>
      <c r="AK347" s="124"/>
      <c r="AL347" s="124"/>
    </row>
    <row r="348" spans="1:38" ht="13.5" customHeight="1">
      <c r="A348" s="124"/>
      <c r="B348" s="249"/>
      <c r="C348" s="124"/>
      <c r="D348" s="134"/>
      <c r="E348" s="13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  <c r="W348" s="124"/>
      <c r="X348" s="124"/>
      <c r="Y348" s="124"/>
      <c r="Z348" s="124"/>
      <c r="AA348" s="124"/>
      <c r="AB348" s="124"/>
      <c r="AC348" s="124"/>
      <c r="AD348" s="124"/>
      <c r="AE348" s="124"/>
      <c r="AF348" s="124"/>
      <c r="AG348" s="124"/>
      <c r="AH348" s="124"/>
      <c r="AI348" s="124"/>
      <c r="AJ348" s="124"/>
      <c r="AK348" s="124"/>
      <c r="AL348" s="124"/>
    </row>
    <row r="349" spans="1:38" ht="13.5" customHeight="1">
      <c r="A349" s="124"/>
      <c r="B349" s="249"/>
      <c r="C349" s="124"/>
      <c r="D349" s="134"/>
      <c r="E349" s="13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  <c r="W349" s="124"/>
      <c r="X349" s="124"/>
      <c r="Y349" s="124"/>
      <c r="Z349" s="124"/>
      <c r="AA349" s="124"/>
      <c r="AB349" s="124"/>
      <c r="AC349" s="124"/>
      <c r="AD349" s="124"/>
      <c r="AE349" s="124"/>
      <c r="AF349" s="124"/>
      <c r="AG349" s="124"/>
      <c r="AH349" s="124"/>
      <c r="AI349" s="124"/>
      <c r="AJ349" s="124"/>
      <c r="AK349" s="124"/>
      <c r="AL349" s="124"/>
    </row>
    <row r="350" spans="1:38" ht="13.5" customHeight="1">
      <c r="A350" s="124"/>
      <c r="B350" s="249"/>
      <c r="C350" s="124"/>
      <c r="D350" s="134"/>
      <c r="E350" s="13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  <c r="W350" s="124"/>
      <c r="X350" s="124"/>
      <c r="Y350" s="124"/>
      <c r="Z350" s="124"/>
      <c r="AA350" s="124"/>
      <c r="AB350" s="124"/>
      <c r="AC350" s="124"/>
      <c r="AD350" s="124"/>
      <c r="AE350" s="124"/>
      <c r="AF350" s="124"/>
      <c r="AG350" s="124"/>
      <c r="AH350" s="124"/>
      <c r="AI350" s="124"/>
      <c r="AJ350" s="124"/>
      <c r="AK350" s="124"/>
      <c r="AL350" s="124"/>
    </row>
    <row r="351" spans="1:38" ht="13.5" customHeight="1">
      <c r="A351" s="124"/>
      <c r="B351" s="249"/>
      <c r="C351" s="124"/>
      <c r="D351" s="134"/>
      <c r="E351" s="13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24"/>
      <c r="Z351" s="124"/>
      <c r="AA351" s="124"/>
      <c r="AB351" s="124"/>
      <c r="AC351" s="124"/>
      <c r="AD351" s="124"/>
      <c r="AE351" s="124"/>
      <c r="AF351" s="124"/>
      <c r="AG351" s="124"/>
      <c r="AH351" s="124"/>
      <c r="AI351" s="124"/>
      <c r="AJ351" s="124"/>
      <c r="AK351" s="124"/>
      <c r="AL351" s="124"/>
    </row>
    <row r="352" spans="1:38" ht="13.5" customHeight="1">
      <c r="A352" s="124"/>
      <c r="B352" s="249"/>
      <c r="C352" s="124"/>
      <c r="D352" s="134"/>
      <c r="E352" s="13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24"/>
      <c r="Z352" s="124"/>
      <c r="AA352" s="124"/>
      <c r="AB352" s="124"/>
      <c r="AC352" s="124"/>
      <c r="AD352" s="124"/>
      <c r="AE352" s="124"/>
      <c r="AF352" s="124"/>
      <c r="AG352" s="124"/>
      <c r="AH352" s="124"/>
      <c r="AI352" s="124"/>
      <c r="AJ352" s="124"/>
      <c r="AK352" s="124"/>
      <c r="AL352" s="124"/>
    </row>
    <row r="353" spans="1:38" ht="13.5" customHeight="1">
      <c r="A353" s="124"/>
      <c r="B353" s="249"/>
      <c r="C353" s="124"/>
      <c r="D353" s="134"/>
      <c r="E353" s="13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  <c r="Z353" s="124"/>
      <c r="AA353" s="124"/>
      <c r="AB353" s="124"/>
      <c r="AC353" s="124"/>
      <c r="AD353" s="124"/>
      <c r="AE353" s="124"/>
      <c r="AF353" s="124"/>
      <c r="AG353" s="124"/>
      <c r="AH353" s="124"/>
      <c r="AI353" s="124"/>
      <c r="AJ353" s="124"/>
      <c r="AK353" s="124"/>
      <c r="AL353" s="124"/>
    </row>
    <row r="354" spans="1:38" ht="13.5" customHeight="1">
      <c r="A354" s="124"/>
      <c r="B354" s="249"/>
      <c r="C354" s="124"/>
      <c r="D354" s="134"/>
      <c r="E354" s="13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  <c r="Z354" s="124"/>
      <c r="AA354" s="124"/>
      <c r="AB354" s="124"/>
      <c r="AC354" s="124"/>
      <c r="AD354" s="124"/>
      <c r="AE354" s="124"/>
      <c r="AF354" s="124"/>
      <c r="AG354" s="124"/>
      <c r="AH354" s="124"/>
      <c r="AI354" s="124"/>
      <c r="AJ354" s="124"/>
      <c r="AK354" s="124"/>
      <c r="AL354" s="124"/>
    </row>
    <row r="355" spans="1:38" ht="13.5" customHeight="1">
      <c r="A355" s="124"/>
      <c r="B355" s="249"/>
      <c r="C355" s="124"/>
      <c r="D355" s="134"/>
      <c r="E355" s="1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  <c r="Z355" s="124"/>
      <c r="AA355" s="124"/>
      <c r="AB355" s="124"/>
      <c r="AC355" s="124"/>
      <c r="AD355" s="124"/>
      <c r="AE355" s="124"/>
      <c r="AF355" s="124"/>
      <c r="AG355" s="124"/>
      <c r="AH355" s="124"/>
      <c r="AI355" s="124"/>
      <c r="AJ355" s="124"/>
      <c r="AK355" s="124"/>
      <c r="AL355" s="124"/>
    </row>
    <row r="356" spans="1:38" ht="13.5" customHeight="1">
      <c r="A356" s="124"/>
      <c r="B356" s="249"/>
      <c r="C356" s="124"/>
      <c r="D356" s="134"/>
      <c r="E356" s="13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  <c r="Z356" s="124"/>
      <c r="AA356" s="124"/>
      <c r="AB356" s="124"/>
      <c r="AC356" s="124"/>
      <c r="AD356" s="124"/>
      <c r="AE356" s="124"/>
      <c r="AF356" s="124"/>
      <c r="AG356" s="124"/>
      <c r="AH356" s="124"/>
      <c r="AI356" s="124"/>
      <c r="AJ356" s="124"/>
      <c r="AK356" s="124"/>
      <c r="AL356" s="124"/>
    </row>
    <row r="357" spans="1:38" ht="13.5" customHeight="1">
      <c r="A357" s="124"/>
      <c r="B357" s="249"/>
      <c r="C357" s="124"/>
      <c r="D357" s="134"/>
      <c r="E357" s="13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  <c r="Z357" s="124"/>
      <c r="AA357" s="124"/>
      <c r="AB357" s="124"/>
      <c r="AC357" s="124"/>
      <c r="AD357" s="124"/>
      <c r="AE357" s="124"/>
      <c r="AF357" s="124"/>
      <c r="AG357" s="124"/>
      <c r="AH357" s="124"/>
      <c r="AI357" s="124"/>
      <c r="AJ357" s="124"/>
      <c r="AK357" s="124"/>
      <c r="AL357" s="124"/>
    </row>
    <row r="358" spans="1:38" ht="13.5" customHeight="1">
      <c r="A358" s="124"/>
      <c r="B358" s="249"/>
      <c r="C358" s="124"/>
      <c r="D358" s="134"/>
      <c r="E358" s="13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  <c r="Z358" s="124"/>
      <c r="AA358" s="124"/>
      <c r="AB358" s="124"/>
      <c r="AC358" s="124"/>
      <c r="AD358" s="124"/>
      <c r="AE358" s="124"/>
      <c r="AF358" s="124"/>
      <c r="AG358" s="124"/>
      <c r="AH358" s="124"/>
      <c r="AI358" s="124"/>
      <c r="AJ358" s="124"/>
      <c r="AK358" s="124"/>
      <c r="AL358" s="124"/>
    </row>
    <row r="359" spans="1:38" ht="13.5" customHeight="1">
      <c r="A359" s="124"/>
      <c r="B359" s="249"/>
      <c r="C359" s="124"/>
      <c r="D359" s="134"/>
      <c r="E359" s="13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  <c r="Z359" s="124"/>
      <c r="AA359" s="124"/>
      <c r="AB359" s="124"/>
      <c r="AC359" s="124"/>
      <c r="AD359" s="124"/>
      <c r="AE359" s="124"/>
      <c r="AF359" s="124"/>
      <c r="AG359" s="124"/>
      <c r="AH359" s="124"/>
      <c r="AI359" s="124"/>
      <c r="AJ359" s="124"/>
      <c r="AK359" s="124"/>
      <c r="AL359" s="124"/>
    </row>
    <row r="360" spans="1:38" ht="13.5" customHeight="1">
      <c r="A360" s="124"/>
      <c r="B360" s="249"/>
      <c r="C360" s="124"/>
      <c r="D360" s="134"/>
      <c r="E360" s="13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  <c r="Z360" s="124"/>
      <c r="AA360" s="124"/>
      <c r="AB360" s="124"/>
      <c r="AC360" s="124"/>
      <c r="AD360" s="124"/>
      <c r="AE360" s="124"/>
      <c r="AF360" s="124"/>
      <c r="AG360" s="124"/>
      <c r="AH360" s="124"/>
      <c r="AI360" s="124"/>
      <c r="AJ360" s="124"/>
      <c r="AK360" s="124"/>
      <c r="AL360" s="124"/>
    </row>
    <row r="361" spans="1:38" ht="13.5" customHeight="1">
      <c r="A361" s="124"/>
      <c r="B361" s="249"/>
      <c r="C361" s="124"/>
      <c r="D361" s="134"/>
      <c r="E361" s="13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24"/>
      <c r="Z361" s="124"/>
      <c r="AA361" s="124"/>
      <c r="AB361" s="124"/>
      <c r="AC361" s="124"/>
      <c r="AD361" s="124"/>
      <c r="AE361" s="124"/>
      <c r="AF361" s="124"/>
      <c r="AG361" s="124"/>
      <c r="AH361" s="124"/>
      <c r="AI361" s="124"/>
      <c r="AJ361" s="124"/>
      <c r="AK361" s="124"/>
      <c r="AL361" s="124"/>
    </row>
    <row r="362" spans="1:38" ht="13.5" customHeight="1">
      <c r="A362" s="124"/>
      <c r="B362" s="249"/>
      <c r="C362" s="124"/>
      <c r="D362" s="134"/>
      <c r="E362" s="13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4"/>
      <c r="AA362" s="124"/>
      <c r="AB362" s="124"/>
      <c r="AC362" s="124"/>
      <c r="AD362" s="124"/>
      <c r="AE362" s="124"/>
      <c r="AF362" s="124"/>
      <c r="AG362" s="124"/>
      <c r="AH362" s="124"/>
      <c r="AI362" s="124"/>
      <c r="AJ362" s="124"/>
      <c r="AK362" s="124"/>
      <c r="AL362" s="124"/>
    </row>
    <row r="363" spans="1:38" ht="13.5" customHeight="1">
      <c r="A363" s="124"/>
      <c r="B363" s="249"/>
      <c r="C363" s="124"/>
      <c r="D363" s="134"/>
      <c r="E363" s="13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  <c r="W363" s="124"/>
      <c r="X363" s="124"/>
      <c r="Y363" s="124"/>
      <c r="Z363" s="124"/>
      <c r="AA363" s="124"/>
      <c r="AB363" s="124"/>
      <c r="AC363" s="124"/>
      <c r="AD363" s="124"/>
      <c r="AE363" s="124"/>
      <c r="AF363" s="124"/>
      <c r="AG363" s="124"/>
      <c r="AH363" s="124"/>
      <c r="AI363" s="124"/>
      <c r="AJ363" s="124"/>
      <c r="AK363" s="124"/>
      <c r="AL363" s="124"/>
    </row>
    <row r="364" spans="1:38" ht="13.5" customHeight="1">
      <c r="A364" s="124"/>
      <c r="B364" s="249"/>
      <c r="C364" s="124"/>
      <c r="D364" s="134"/>
      <c r="E364" s="13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24"/>
      <c r="Z364" s="124"/>
      <c r="AA364" s="124"/>
      <c r="AB364" s="124"/>
      <c r="AC364" s="124"/>
      <c r="AD364" s="124"/>
      <c r="AE364" s="124"/>
      <c r="AF364" s="124"/>
      <c r="AG364" s="124"/>
      <c r="AH364" s="124"/>
      <c r="AI364" s="124"/>
      <c r="AJ364" s="124"/>
      <c r="AK364" s="124"/>
      <c r="AL364" s="124"/>
    </row>
    <row r="365" spans="1:38" ht="13.5" customHeight="1">
      <c r="A365" s="124"/>
      <c r="B365" s="249"/>
      <c r="C365" s="124"/>
      <c r="D365" s="134"/>
      <c r="E365" s="13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</row>
    <row r="366" spans="1:38" ht="13.5" customHeight="1">
      <c r="A366" s="124"/>
      <c r="B366" s="249"/>
      <c r="C366" s="124"/>
      <c r="D366" s="134"/>
      <c r="E366" s="13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24"/>
      <c r="Z366" s="124"/>
      <c r="AA366" s="124"/>
      <c r="AB366" s="124"/>
      <c r="AC366" s="124"/>
      <c r="AD366" s="124"/>
      <c r="AE366" s="124"/>
      <c r="AF366" s="124"/>
      <c r="AG366" s="124"/>
      <c r="AH366" s="124"/>
      <c r="AI366" s="124"/>
      <c r="AJ366" s="124"/>
      <c r="AK366" s="124"/>
      <c r="AL366" s="124"/>
    </row>
    <row r="367" spans="1:38" ht="13.5" customHeight="1">
      <c r="A367" s="124"/>
      <c r="B367" s="249"/>
      <c r="C367" s="124"/>
      <c r="D367" s="134"/>
      <c r="E367" s="13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24"/>
      <c r="Z367" s="124"/>
      <c r="AA367" s="124"/>
      <c r="AB367" s="124"/>
      <c r="AC367" s="124"/>
      <c r="AD367" s="124"/>
      <c r="AE367" s="124"/>
      <c r="AF367" s="124"/>
      <c r="AG367" s="124"/>
      <c r="AH367" s="124"/>
      <c r="AI367" s="124"/>
      <c r="AJ367" s="124"/>
      <c r="AK367" s="124"/>
      <c r="AL367" s="124"/>
    </row>
    <row r="368" spans="1:38" ht="13.5" customHeight="1">
      <c r="A368" s="124"/>
      <c r="B368" s="249"/>
      <c r="C368" s="124"/>
      <c r="D368" s="134"/>
      <c r="E368" s="13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24"/>
      <c r="Z368" s="124"/>
      <c r="AA368" s="124"/>
      <c r="AB368" s="124"/>
      <c r="AC368" s="124"/>
      <c r="AD368" s="124"/>
      <c r="AE368" s="124"/>
      <c r="AF368" s="124"/>
      <c r="AG368" s="124"/>
      <c r="AH368" s="124"/>
      <c r="AI368" s="124"/>
      <c r="AJ368" s="124"/>
      <c r="AK368" s="124"/>
      <c r="AL368" s="124"/>
    </row>
    <row r="369" spans="1:38" ht="13.5" customHeight="1">
      <c r="A369" s="124"/>
      <c r="B369" s="249"/>
      <c r="C369" s="124"/>
      <c r="D369" s="134"/>
      <c r="E369" s="13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24"/>
      <c r="Z369" s="124"/>
      <c r="AA369" s="124"/>
      <c r="AB369" s="124"/>
      <c r="AC369" s="124"/>
      <c r="AD369" s="124"/>
      <c r="AE369" s="124"/>
      <c r="AF369" s="124"/>
      <c r="AG369" s="124"/>
      <c r="AH369" s="124"/>
      <c r="AI369" s="124"/>
      <c r="AJ369" s="124"/>
      <c r="AK369" s="124"/>
      <c r="AL369" s="124"/>
    </row>
    <row r="370" spans="1:38" ht="13.5" customHeight="1">
      <c r="A370" s="124"/>
      <c r="B370" s="249"/>
      <c r="C370" s="124"/>
      <c r="D370" s="134"/>
      <c r="E370" s="13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  <c r="W370" s="124"/>
      <c r="X370" s="124"/>
      <c r="Y370" s="124"/>
      <c r="Z370" s="124"/>
      <c r="AA370" s="124"/>
      <c r="AB370" s="124"/>
      <c r="AC370" s="124"/>
      <c r="AD370" s="124"/>
      <c r="AE370" s="124"/>
      <c r="AF370" s="124"/>
      <c r="AG370" s="124"/>
      <c r="AH370" s="124"/>
      <c r="AI370" s="124"/>
      <c r="AJ370" s="124"/>
      <c r="AK370" s="124"/>
      <c r="AL370" s="124"/>
    </row>
    <row r="371" spans="1:38" ht="13.5" customHeight="1">
      <c r="A371" s="124"/>
      <c r="B371" s="249"/>
      <c r="C371" s="124"/>
      <c r="D371" s="134"/>
      <c r="E371" s="13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24"/>
      <c r="Z371" s="124"/>
      <c r="AA371" s="124"/>
      <c r="AB371" s="124"/>
      <c r="AC371" s="124"/>
      <c r="AD371" s="124"/>
      <c r="AE371" s="124"/>
      <c r="AF371" s="124"/>
      <c r="AG371" s="124"/>
      <c r="AH371" s="124"/>
      <c r="AI371" s="124"/>
      <c r="AJ371" s="124"/>
      <c r="AK371" s="124"/>
      <c r="AL371" s="124"/>
    </row>
    <row r="372" spans="1:38" ht="13.5" customHeight="1">
      <c r="A372" s="124"/>
      <c r="B372" s="249"/>
      <c r="C372" s="124"/>
      <c r="D372" s="134"/>
      <c r="E372" s="13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24"/>
      <c r="Z372" s="124"/>
      <c r="AA372" s="124"/>
      <c r="AB372" s="124"/>
      <c r="AC372" s="124"/>
      <c r="AD372" s="124"/>
      <c r="AE372" s="124"/>
      <c r="AF372" s="124"/>
      <c r="AG372" s="124"/>
      <c r="AH372" s="124"/>
      <c r="AI372" s="124"/>
      <c r="AJ372" s="124"/>
      <c r="AK372" s="124"/>
      <c r="AL372" s="124"/>
    </row>
    <row r="373" spans="1:38" ht="13.5" customHeight="1">
      <c r="A373" s="124"/>
      <c r="B373" s="249"/>
      <c r="C373" s="124"/>
      <c r="D373" s="134"/>
      <c r="E373" s="13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  <c r="W373" s="124"/>
      <c r="X373" s="124"/>
      <c r="Y373" s="124"/>
      <c r="Z373" s="124"/>
      <c r="AA373" s="124"/>
      <c r="AB373" s="124"/>
      <c r="AC373" s="124"/>
      <c r="AD373" s="124"/>
      <c r="AE373" s="124"/>
      <c r="AF373" s="124"/>
      <c r="AG373" s="124"/>
      <c r="AH373" s="124"/>
      <c r="AI373" s="124"/>
      <c r="AJ373" s="124"/>
      <c r="AK373" s="124"/>
      <c r="AL373" s="124"/>
    </row>
    <row r="374" spans="1:38" ht="13.5" customHeight="1">
      <c r="A374" s="124"/>
      <c r="B374" s="249"/>
      <c r="C374" s="124"/>
      <c r="D374" s="134"/>
      <c r="E374" s="13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24"/>
      <c r="Z374" s="124"/>
      <c r="AA374" s="124"/>
      <c r="AB374" s="124"/>
      <c r="AC374" s="124"/>
      <c r="AD374" s="124"/>
      <c r="AE374" s="124"/>
      <c r="AF374" s="124"/>
      <c r="AG374" s="124"/>
      <c r="AH374" s="124"/>
      <c r="AI374" s="124"/>
      <c r="AJ374" s="124"/>
      <c r="AK374" s="124"/>
      <c r="AL374" s="124"/>
    </row>
    <row r="375" spans="1:38" ht="13.5" customHeight="1">
      <c r="A375" s="124"/>
      <c r="B375" s="249"/>
      <c r="C375" s="124"/>
      <c r="D375" s="134"/>
      <c r="E375" s="13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24"/>
      <c r="Z375" s="124"/>
      <c r="AA375" s="124"/>
      <c r="AB375" s="124"/>
      <c r="AC375" s="124"/>
      <c r="AD375" s="124"/>
      <c r="AE375" s="124"/>
      <c r="AF375" s="124"/>
      <c r="AG375" s="124"/>
      <c r="AH375" s="124"/>
      <c r="AI375" s="124"/>
      <c r="AJ375" s="124"/>
      <c r="AK375" s="124"/>
      <c r="AL375" s="124"/>
    </row>
    <row r="376" spans="1:38" ht="13.5" customHeight="1">
      <c r="A376" s="124"/>
      <c r="B376" s="249"/>
      <c r="C376" s="124"/>
      <c r="D376" s="134"/>
      <c r="E376" s="13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124"/>
      <c r="AK376" s="124"/>
      <c r="AL376" s="124"/>
    </row>
    <row r="377" spans="1:38" ht="13.5" customHeight="1">
      <c r="A377" s="124"/>
      <c r="B377" s="249"/>
      <c r="C377" s="124"/>
      <c r="D377" s="134"/>
      <c r="E377" s="13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</row>
    <row r="378" spans="1:38" ht="13.5" customHeight="1">
      <c r="A378" s="124"/>
      <c r="B378" s="249"/>
      <c r="C378" s="124"/>
      <c r="D378" s="134"/>
      <c r="E378" s="13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</row>
    <row r="379" spans="1:38" ht="13.5" customHeight="1">
      <c r="A379" s="124"/>
      <c r="B379" s="249"/>
      <c r="C379" s="124"/>
      <c r="D379" s="134"/>
      <c r="E379" s="1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</row>
    <row r="380" spans="1:38" ht="13.5" customHeight="1">
      <c r="A380" s="124"/>
      <c r="B380" s="249"/>
      <c r="C380" s="124"/>
      <c r="D380" s="134"/>
      <c r="E380" s="13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</row>
    <row r="381" spans="1:38" ht="13.5" customHeight="1">
      <c r="A381" s="124"/>
      <c r="B381" s="249"/>
      <c r="C381" s="124"/>
      <c r="D381" s="134"/>
      <c r="E381" s="13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</row>
    <row r="382" spans="1:38" ht="13.5" customHeight="1">
      <c r="A382" s="124"/>
      <c r="B382" s="249"/>
      <c r="C382" s="124"/>
      <c r="D382" s="134"/>
      <c r="E382" s="13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</row>
    <row r="383" spans="1:38" ht="13.5" customHeight="1">
      <c r="A383" s="124"/>
      <c r="B383" s="249"/>
      <c r="C383" s="124"/>
      <c r="D383" s="134"/>
      <c r="E383" s="1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</row>
    <row r="384" spans="1:38" ht="13.5" customHeight="1">
      <c r="A384" s="124"/>
      <c r="B384" s="249"/>
      <c r="C384" s="124"/>
      <c r="D384" s="134"/>
      <c r="E384" s="13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  <c r="W384" s="124"/>
      <c r="X384" s="124"/>
      <c r="Y384" s="124"/>
      <c r="Z384" s="124"/>
      <c r="AA384" s="124"/>
      <c r="AB384" s="124"/>
      <c r="AC384" s="124"/>
      <c r="AD384" s="124"/>
      <c r="AE384" s="124"/>
      <c r="AF384" s="124"/>
      <c r="AG384" s="124"/>
      <c r="AH384" s="124"/>
      <c r="AI384" s="124"/>
      <c r="AJ384" s="124"/>
      <c r="AK384" s="124"/>
      <c r="AL384" s="124"/>
    </row>
    <row r="385" spans="1:38" ht="13.5" customHeight="1">
      <c r="A385" s="124"/>
      <c r="B385" s="249"/>
      <c r="C385" s="124"/>
      <c r="D385" s="134"/>
      <c r="E385" s="13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  <c r="W385" s="124"/>
      <c r="X385" s="124"/>
      <c r="Y385" s="124"/>
      <c r="Z385" s="124"/>
      <c r="AA385" s="124"/>
      <c r="AB385" s="124"/>
      <c r="AC385" s="124"/>
      <c r="AD385" s="124"/>
      <c r="AE385" s="124"/>
      <c r="AF385" s="124"/>
      <c r="AG385" s="124"/>
      <c r="AH385" s="124"/>
      <c r="AI385" s="124"/>
      <c r="AJ385" s="124"/>
      <c r="AK385" s="124"/>
      <c r="AL385" s="124"/>
    </row>
    <row r="386" spans="1:38" ht="13.5" customHeight="1">
      <c r="A386" s="124"/>
      <c r="B386" s="249"/>
      <c r="C386" s="124"/>
      <c r="D386" s="134"/>
      <c r="E386" s="13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24"/>
      <c r="Z386" s="124"/>
      <c r="AA386" s="124"/>
      <c r="AB386" s="124"/>
      <c r="AC386" s="124"/>
      <c r="AD386" s="124"/>
      <c r="AE386" s="124"/>
      <c r="AF386" s="124"/>
      <c r="AG386" s="124"/>
      <c r="AH386" s="124"/>
      <c r="AI386" s="124"/>
      <c r="AJ386" s="124"/>
      <c r="AK386" s="124"/>
      <c r="AL386" s="124"/>
    </row>
    <row r="387" spans="1:38" ht="13.5" customHeight="1">
      <c r="A387" s="124"/>
      <c r="B387" s="249"/>
      <c r="C387" s="124"/>
      <c r="D387" s="134"/>
      <c r="E387" s="13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24"/>
      <c r="Z387" s="124"/>
      <c r="AA387" s="124"/>
      <c r="AB387" s="124"/>
      <c r="AC387" s="124"/>
      <c r="AD387" s="124"/>
      <c r="AE387" s="124"/>
      <c r="AF387" s="124"/>
      <c r="AG387" s="124"/>
      <c r="AH387" s="124"/>
      <c r="AI387" s="124"/>
      <c r="AJ387" s="124"/>
      <c r="AK387" s="124"/>
      <c r="AL387" s="124"/>
    </row>
    <row r="388" spans="1:38" ht="13.5" customHeight="1">
      <c r="A388" s="124"/>
      <c r="B388" s="249"/>
      <c r="C388" s="124"/>
      <c r="D388" s="134"/>
      <c r="E388" s="13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4"/>
      <c r="AA388" s="124"/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4"/>
    </row>
    <row r="389" spans="1:38" ht="13.5" customHeight="1">
      <c r="A389" s="124"/>
      <c r="B389" s="249"/>
      <c r="C389" s="124"/>
      <c r="D389" s="134"/>
      <c r="E389" s="13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24"/>
      <c r="Z389" s="124"/>
      <c r="AA389" s="124"/>
      <c r="AB389" s="124"/>
      <c r="AC389" s="124"/>
      <c r="AD389" s="124"/>
      <c r="AE389" s="124"/>
      <c r="AF389" s="124"/>
      <c r="AG389" s="124"/>
      <c r="AH389" s="124"/>
      <c r="AI389" s="124"/>
      <c r="AJ389" s="124"/>
      <c r="AK389" s="124"/>
      <c r="AL389" s="124"/>
    </row>
    <row r="390" spans="1:38" ht="13.5" customHeight="1">
      <c r="A390" s="124"/>
      <c r="B390" s="249"/>
      <c r="C390" s="124"/>
      <c r="D390" s="134"/>
      <c r="E390" s="13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  <c r="Z390" s="124"/>
      <c r="AA390" s="124"/>
      <c r="AB390" s="124"/>
      <c r="AC390" s="124"/>
      <c r="AD390" s="124"/>
      <c r="AE390" s="124"/>
      <c r="AF390" s="124"/>
      <c r="AG390" s="124"/>
      <c r="AH390" s="124"/>
      <c r="AI390" s="124"/>
      <c r="AJ390" s="124"/>
      <c r="AK390" s="124"/>
      <c r="AL390" s="124"/>
    </row>
    <row r="391" spans="1:38" ht="13.5" customHeight="1">
      <c r="A391" s="124"/>
      <c r="B391" s="249"/>
      <c r="C391" s="124"/>
      <c r="D391" s="134"/>
      <c r="E391" s="13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  <c r="Z391" s="124"/>
      <c r="AA391" s="124"/>
      <c r="AB391" s="124"/>
      <c r="AC391" s="124"/>
      <c r="AD391" s="124"/>
      <c r="AE391" s="124"/>
      <c r="AF391" s="124"/>
      <c r="AG391" s="124"/>
      <c r="AH391" s="124"/>
      <c r="AI391" s="124"/>
      <c r="AJ391" s="124"/>
      <c r="AK391" s="124"/>
      <c r="AL391" s="124"/>
    </row>
    <row r="392" spans="1:38" ht="13.5" customHeight="1">
      <c r="A392" s="124"/>
      <c r="B392" s="249"/>
      <c r="C392" s="124"/>
      <c r="D392" s="134"/>
      <c r="E392" s="13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  <c r="Z392" s="124"/>
      <c r="AA392" s="124"/>
      <c r="AB392" s="124"/>
      <c r="AC392" s="124"/>
      <c r="AD392" s="124"/>
      <c r="AE392" s="124"/>
      <c r="AF392" s="124"/>
      <c r="AG392" s="124"/>
      <c r="AH392" s="124"/>
      <c r="AI392" s="124"/>
      <c r="AJ392" s="124"/>
      <c r="AK392" s="124"/>
      <c r="AL392" s="124"/>
    </row>
    <row r="393" spans="1:38" ht="13.5" customHeight="1">
      <c r="A393" s="124"/>
      <c r="B393" s="249"/>
      <c r="C393" s="124"/>
      <c r="D393" s="134"/>
      <c r="E393" s="1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  <c r="Z393" s="124"/>
      <c r="AA393" s="124"/>
      <c r="AB393" s="124"/>
      <c r="AC393" s="124"/>
      <c r="AD393" s="124"/>
      <c r="AE393" s="124"/>
      <c r="AF393" s="124"/>
      <c r="AG393" s="124"/>
      <c r="AH393" s="124"/>
      <c r="AI393" s="124"/>
      <c r="AJ393" s="124"/>
      <c r="AK393" s="124"/>
      <c r="AL393" s="124"/>
    </row>
    <row r="394" spans="1:38" ht="13.5" customHeight="1">
      <c r="A394" s="124"/>
      <c r="B394" s="249"/>
      <c r="C394" s="124"/>
      <c r="D394" s="134"/>
      <c r="E394" s="13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  <c r="Z394" s="124"/>
      <c r="AA394" s="124"/>
      <c r="AB394" s="124"/>
      <c r="AC394" s="124"/>
      <c r="AD394" s="124"/>
      <c r="AE394" s="124"/>
      <c r="AF394" s="124"/>
      <c r="AG394" s="124"/>
      <c r="AH394" s="124"/>
      <c r="AI394" s="124"/>
      <c r="AJ394" s="124"/>
      <c r="AK394" s="124"/>
      <c r="AL394" s="124"/>
    </row>
    <row r="395" spans="1:38" ht="13.5" customHeight="1">
      <c r="A395" s="124"/>
      <c r="B395" s="249"/>
      <c r="C395" s="124"/>
      <c r="D395" s="134"/>
      <c r="E395" s="13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  <c r="Z395" s="124"/>
      <c r="AA395" s="124"/>
      <c r="AB395" s="124"/>
      <c r="AC395" s="124"/>
      <c r="AD395" s="124"/>
      <c r="AE395" s="124"/>
      <c r="AF395" s="124"/>
      <c r="AG395" s="124"/>
      <c r="AH395" s="124"/>
      <c r="AI395" s="124"/>
      <c r="AJ395" s="124"/>
      <c r="AK395" s="124"/>
      <c r="AL395" s="124"/>
    </row>
    <row r="396" spans="1:38" ht="13.5" customHeight="1">
      <c r="A396" s="124"/>
      <c r="B396" s="249"/>
      <c r="C396" s="124"/>
      <c r="D396" s="134"/>
      <c r="E396" s="13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  <c r="Z396" s="124"/>
      <c r="AA396" s="124"/>
      <c r="AB396" s="124"/>
      <c r="AC396" s="124"/>
      <c r="AD396" s="124"/>
      <c r="AE396" s="124"/>
      <c r="AF396" s="124"/>
      <c r="AG396" s="124"/>
      <c r="AH396" s="124"/>
      <c r="AI396" s="124"/>
      <c r="AJ396" s="124"/>
      <c r="AK396" s="124"/>
      <c r="AL396" s="124"/>
    </row>
    <row r="397" spans="1:38" ht="13.5" customHeight="1">
      <c r="A397" s="124"/>
      <c r="B397" s="249"/>
      <c r="C397" s="124"/>
      <c r="D397" s="134"/>
      <c r="E397" s="1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  <c r="Z397" s="124"/>
      <c r="AA397" s="124"/>
      <c r="AB397" s="124"/>
      <c r="AC397" s="124"/>
      <c r="AD397" s="124"/>
      <c r="AE397" s="124"/>
      <c r="AF397" s="124"/>
      <c r="AG397" s="124"/>
      <c r="AH397" s="124"/>
      <c r="AI397" s="124"/>
      <c r="AJ397" s="124"/>
      <c r="AK397" s="124"/>
      <c r="AL397" s="124"/>
    </row>
    <row r="398" spans="1:38" ht="13.5" customHeight="1">
      <c r="A398" s="124"/>
      <c r="B398" s="249"/>
      <c r="C398" s="124"/>
      <c r="D398" s="134"/>
      <c r="E398" s="13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  <c r="Z398" s="124"/>
      <c r="AA398" s="124"/>
      <c r="AB398" s="124"/>
      <c r="AC398" s="124"/>
      <c r="AD398" s="124"/>
      <c r="AE398" s="124"/>
      <c r="AF398" s="124"/>
      <c r="AG398" s="124"/>
      <c r="AH398" s="124"/>
      <c r="AI398" s="124"/>
      <c r="AJ398" s="124"/>
      <c r="AK398" s="124"/>
      <c r="AL398" s="124"/>
    </row>
    <row r="399" spans="1:38" ht="13.5" customHeight="1">
      <c r="A399" s="124"/>
      <c r="B399" s="249"/>
      <c r="C399" s="124"/>
      <c r="D399" s="134"/>
      <c r="E399" s="1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  <c r="Z399" s="124"/>
      <c r="AA399" s="124"/>
      <c r="AB399" s="124"/>
      <c r="AC399" s="124"/>
      <c r="AD399" s="124"/>
      <c r="AE399" s="124"/>
      <c r="AF399" s="124"/>
      <c r="AG399" s="124"/>
      <c r="AH399" s="124"/>
      <c r="AI399" s="124"/>
      <c r="AJ399" s="124"/>
      <c r="AK399" s="124"/>
      <c r="AL399" s="124"/>
    </row>
    <row r="400" spans="1:38" ht="13.5" customHeight="1">
      <c r="A400" s="124"/>
      <c r="B400" s="249"/>
      <c r="C400" s="124"/>
      <c r="D400" s="134"/>
      <c r="E400" s="13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  <c r="Z400" s="124"/>
      <c r="AA400" s="124"/>
      <c r="AB400" s="124"/>
      <c r="AC400" s="124"/>
      <c r="AD400" s="124"/>
      <c r="AE400" s="124"/>
      <c r="AF400" s="124"/>
      <c r="AG400" s="124"/>
      <c r="AH400" s="124"/>
      <c r="AI400" s="124"/>
      <c r="AJ400" s="124"/>
      <c r="AK400" s="124"/>
      <c r="AL400" s="124"/>
    </row>
    <row r="401" spans="1:38" ht="13.5" customHeight="1">
      <c r="A401" s="124"/>
      <c r="B401" s="249"/>
      <c r="C401" s="124"/>
      <c r="D401" s="134"/>
      <c r="E401" s="13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4"/>
      <c r="AL401" s="124"/>
    </row>
    <row r="402" spans="1:38" ht="13.5" customHeight="1">
      <c r="A402" s="124"/>
      <c r="B402" s="249"/>
      <c r="C402" s="124"/>
      <c r="D402" s="134"/>
      <c r="E402" s="13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4"/>
      <c r="AI402" s="124"/>
      <c r="AJ402" s="124"/>
      <c r="AK402" s="124"/>
      <c r="AL402" s="124"/>
    </row>
    <row r="403" spans="1:38" ht="13.5" customHeight="1">
      <c r="A403" s="124"/>
      <c r="B403" s="249"/>
      <c r="C403" s="124"/>
      <c r="D403" s="134"/>
      <c r="E403" s="13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4"/>
      <c r="AL403" s="124"/>
    </row>
    <row r="404" spans="1:38" ht="13.5" customHeight="1">
      <c r="A404" s="124"/>
      <c r="B404" s="249"/>
      <c r="C404" s="124"/>
      <c r="D404" s="134"/>
      <c r="E404" s="13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4"/>
      <c r="AI404" s="124"/>
      <c r="AJ404" s="124"/>
      <c r="AK404" s="124"/>
      <c r="AL404" s="124"/>
    </row>
    <row r="405" spans="1:38" ht="13.5" customHeight="1">
      <c r="A405" s="124"/>
      <c r="B405" s="249"/>
      <c r="C405" s="124"/>
      <c r="D405" s="134"/>
      <c r="E405" s="13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4"/>
      <c r="AL405" s="124"/>
    </row>
    <row r="406" spans="1:38" ht="13.5" customHeight="1">
      <c r="A406" s="124"/>
      <c r="B406" s="249"/>
      <c r="C406" s="124"/>
      <c r="D406" s="134"/>
      <c r="E406" s="13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4"/>
      <c r="AL406" s="124"/>
    </row>
    <row r="407" spans="1:38" ht="13.5" customHeight="1">
      <c r="A407" s="124"/>
      <c r="B407" s="249"/>
      <c r="C407" s="124"/>
      <c r="D407" s="134"/>
      <c r="E407" s="1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4"/>
      <c r="AL407" s="124"/>
    </row>
    <row r="408" spans="1:38" ht="13.5" customHeight="1">
      <c r="A408" s="124"/>
      <c r="B408" s="249"/>
      <c r="C408" s="124"/>
      <c r="D408" s="134"/>
      <c r="E408" s="13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4"/>
      <c r="AL408" s="124"/>
    </row>
    <row r="409" spans="1:38" ht="13.5" customHeight="1">
      <c r="A409" s="124"/>
      <c r="B409" s="249"/>
      <c r="C409" s="124"/>
      <c r="D409" s="134"/>
      <c r="E409" s="13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24"/>
      <c r="Z409" s="124"/>
      <c r="AA409" s="124"/>
      <c r="AB409" s="124"/>
      <c r="AC409" s="124"/>
      <c r="AD409" s="124"/>
      <c r="AE409" s="124"/>
      <c r="AF409" s="124"/>
      <c r="AG409" s="124"/>
      <c r="AH409" s="124"/>
      <c r="AI409" s="124"/>
      <c r="AJ409" s="124"/>
      <c r="AK409" s="124"/>
      <c r="AL409" s="124"/>
    </row>
    <row r="410" spans="1:38" ht="13.5" customHeight="1">
      <c r="A410" s="124"/>
      <c r="B410" s="249"/>
      <c r="C410" s="124"/>
      <c r="D410" s="134"/>
      <c r="E410" s="13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24"/>
      <c r="Z410" s="124"/>
      <c r="AA410" s="124"/>
      <c r="AB410" s="124"/>
      <c r="AC410" s="124"/>
      <c r="AD410" s="124"/>
      <c r="AE410" s="124"/>
      <c r="AF410" s="124"/>
      <c r="AG410" s="124"/>
      <c r="AH410" s="124"/>
      <c r="AI410" s="124"/>
      <c r="AJ410" s="124"/>
      <c r="AK410" s="124"/>
      <c r="AL410" s="124"/>
    </row>
    <row r="411" spans="1:38" ht="13.5" customHeight="1">
      <c r="A411" s="124"/>
      <c r="B411" s="249"/>
      <c r="C411" s="124"/>
      <c r="D411" s="134"/>
      <c r="E411" s="1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  <c r="W411" s="124"/>
      <c r="X411" s="124"/>
      <c r="Y411" s="124"/>
      <c r="Z411" s="124"/>
      <c r="AA411" s="124"/>
      <c r="AB411" s="124"/>
      <c r="AC411" s="124"/>
      <c r="AD411" s="124"/>
      <c r="AE411" s="124"/>
      <c r="AF411" s="124"/>
      <c r="AG411" s="124"/>
      <c r="AH411" s="124"/>
      <c r="AI411" s="124"/>
      <c r="AJ411" s="124"/>
      <c r="AK411" s="124"/>
      <c r="AL411" s="124"/>
    </row>
    <row r="412" spans="1:38" ht="13.5" customHeight="1">
      <c r="A412" s="124"/>
      <c r="B412" s="249"/>
      <c r="C412" s="124"/>
      <c r="D412" s="134"/>
      <c r="E412" s="13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24"/>
      <c r="Z412" s="124"/>
      <c r="AA412" s="124"/>
      <c r="AB412" s="124"/>
      <c r="AC412" s="124"/>
      <c r="AD412" s="124"/>
      <c r="AE412" s="124"/>
      <c r="AF412" s="124"/>
      <c r="AG412" s="124"/>
      <c r="AH412" s="124"/>
      <c r="AI412" s="124"/>
      <c r="AJ412" s="124"/>
      <c r="AK412" s="124"/>
      <c r="AL412" s="124"/>
    </row>
    <row r="413" spans="1:38" ht="13.5" customHeight="1">
      <c r="A413" s="124"/>
      <c r="B413" s="249"/>
      <c r="C413" s="124"/>
      <c r="D413" s="134"/>
      <c r="E413" s="1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</row>
    <row r="414" spans="1:38" ht="13.5" customHeight="1">
      <c r="A414" s="124"/>
      <c r="B414" s="249"/>
      <c r="C414" s="124"/>
      <c r="D414" s="134"/>
      <c r="E414" s="13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24"/>
      <c r="Z414" s="124"/>
      <c r="AA414" s="124"/>
      <c r="AB414" s="124"/>
      <c r="AC414" s="124"/>
      <c r="AD414" s="124"/>
      <c r="AE414" s="124"/>
      <c r="AF414" s="124"/>
      <c r="AG414" s="124"/>
      <c r="AH414" s="124"/>
      <c r="AI414" s="124"/>
      <c r="AJ414" s="124"/>
      <c r="AK414" s="124"/>
      <c r="AL414" s="124"/>
    </row>
    <row r="415" spans="1:38" ht="13.5" customHeight="1">
      <c r="A415" s="124"/>
      <c r="B415" s="249"/>
      <c r="C415" s="124"/>
      <c r="D415" s="134"/>
      <c r="E415" s="1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</row>
    <row r="416" spans="1:38" ht="13.5" customHeight="1">
      <c r="A416" s="124"/>
      <c r="B416" s="249"/>
      <c r="C416" s="124"/>
      <c r="D416" s="134"/>
      <c r="E416" s="13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24"/>
      <c r="Z416" s="124"/>
      <c r="AA416" s="124"/>
      <c r="AB416" s="124"/>
      <c r="AC416" s="124"/>
      <c r="AD416" s="124"/>
      <c r="AE416" s="124"/>
      <c r="AF416" s="124"/>
      <c r="AG416" s="124"/>
      <c r="AH416" s="124"/>
      <c r="AI416" s="124"/>
      <c r="AJ416" s="124"/>
      <c r="AK416" s="124"/>
      <c r="AL416" s="124"/>
    </row>
    <row r="417" spans="1:38" ht="13.5" customHeight="1">
      <c r="A417" s="124"/>
      <c r="B417" s="249"/>
      <c r="C417" s="124"/>
      <c r="D417" s="134"/>
      <c r="E417" s="13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24"/>
      <c r="Z417" s="124"/>
      <c r="AA417" s="124"/>
      <c r="AB417" s="124"/>
      <c r="AC417" s="124"/>
      <c r="AD417" s="124"/>
      <c r="AE417" s="124"/>
      <c r="AF417" s="124"/>
      <c r="AG417" s="124"/>
      <c r="AH417" s="124"/>
      <c r="AI417" s="124"/>
      <c r="AJ417" s="124"/>
      <c r="AK417" s="124"/>
      <c r="AL417" s="124"/>
    </row>
    <row r="418" spans="1:38" ht="13.5" customHeight="1">
      <c r="A418" s="124"/>
      <c r="B418" s="249"/>
      <c r="C418" s="124"/>
      <c r="D418" s="134"/>
      <c r="E418" s="13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  <c r="W418" s="124"/>
      <c r="X418" s="124"/>
      <c r="Y418" s="124"/>
      <c r="Z418" s="124"/>
      <c r="AA418" s="124"/>
      <c r="AB418" s="124"/>
      <c r="AC418" s="124"/>
      <c r="AD418" s="124"/>
      <c r="AE418" s="124"/>
      <c r="AF418" s="124"/>
      <c r="AG418" s="124"/>
      <c r="AH418" s="124"/>
      <c r="AI418" s="124"/>
      <c r="AJ418" s="124"/>
      <c r="AK418" s="124"/>
      <c r="AL418" s="124"/>
    </row>
    <row r="419" spans="1:38" ht="13.5" customHeight="1">
      <c r="A419" s="124"/>
      <c r="B419" s="249"/>
      <c r="C419" s="124"/>
      <c r="D419" s="134"/>
      <c r="E419" s="13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  <c r="W419" s="124"/>
      <c r="X419" s="124"/>
      <c r="Y419" s="124"/>
      <c r="Z419" s="124"/>
      <c r="AA419" s="124"/>
      <c r="AB419" s="124"/>
      <c r="AC419" s="124"/>
      <c r="AD419" s="124"/>
      <c r="AE419" s="124"/>
      <c r="AF419" s="124"/>
      <c r="AG419" s="124"/>
      <c r="AH419" s="124"/>
      <c r="AI419" s="124"/>
      <c r="AJ419" s="124"/>
      <c r="AK419" s="124"/>
      <c r="AL419" s="124"/>
    </row>
    <row r="420" spans="1:38" ht="13.5" customHeight="1">
      <c r="A420" s="124"/>
      <c r="B420" s="249"/>
      <c r="C420" s="124"/>
      <c r="D420" s="134"/>
      <c r="E420" s="13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  <c r="W420" s="124"/>
      <c r="X420" s="124"/>
      <c r="Y420" s="124"/>
      <c r="Z420" s="124"/>
      <c r="AA420" s="124"/>
      <c r="AB420" s="124"/>
      <c r="AC420" s="124"/>
      <c r="AD420" s="124"/>
      <c r="AE420" s="124"/>
      <c r="AF420" s="124"/>
      <c r="AG420" s="124"/>
      <c r="AH420" s="124"/>
      <c r="AI420" s="124"/>
      <c r="AJ420" s="124"/>
      <c r="AK420" s="124"/>
      <c r="AL420" s="124"/>
    </row>
    <row r="421" spans="1:38" ht="13.5" customHeight="1">
      <c r="A421" s="124"/>
      <c r="B421" s="249"/>
      <c r="C421" s="124"/>
      <c r="D421" s="134"/>
      <c r="E421" s="13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  <c r="W421" s="124"/>
      <c r="X421" s="124"/>
      <c r="Y421" s="124"/>
      <c r="Z421" s="124"/>
      <c r="AA421" s="124"/>
      <c r="AB421" s="124"/>
      <c r="AC421" s="124"/>
      <c r="AD421" s="124"/>
      <c r="AE421" s="124"/>
      <c r="AF421" s="124"/>
      <c r="AG421" s="124"/>
      <c r="AH421" s="124"/>
      <c r="AI421" s="124"/>
      <c r="AJ421" s="124"/>
      <c r="AK421" s="124"/>
      <c r="AL421" s="124"/>
    </row>
    <row r="422" spans="1:38" ht="13.5" customHeight="1">
      <c r="A422" s="124"/>
      <c r="B422" s="249"/>
      <c r="C422" s="124"/>
      <c r="D422" s="134"/>
      <c r="E422" s="13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  <c r="AF422" s="124"/>
      <c r="AG422" s="124"/>
      <c r="AH422" s="124"/>
      <c r="AI422" s="124"/>
      <c r="AJ422" s="124"/>
      <c r="AK422" s="124"/>
      <c r="AL422" s="124"/>
    </row>
    <row r="423" spans="1:38" ht="13.5" customHeight="1">
      <c r="A423" s="124"/>
      <c r="B423" s="249"/>
      <c r="C423" s="124"/>
      <c r="D423" s="134"/>
      <c r="E423" s="13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  <c r="V423" s="124"/>
      <c r="W423" s="124"/>
      <c r="X423" s="124"/>
      <c r="Y423" s="124"/>
      <c r="Z423" s="124"/>
      <c r="AA423" s="124"/>
      <c r="AB423" s="124"/>
      <c r="AC423" s="124"/>
      <c r="AD423" s="124"/>
      <c r="AE423" s="124"/>
      <c r="AF423" s="124"/>
      <c r="AG423" s="124"/>
      <c r="AH423" s="124"/>
      <c r="AI423" s="124"/>
      <c r="AJ423" s="124"/>
      <c r="AK423" s="124"/>
      <c r="AL423" s="124"/>
    </row>
    <row r="424" spans="1:38" ht="13.5" customHeight="1">
      <c r="A424" s="124"/>
      <c r="B424" s="249"/>
      <c r="C424" s="124"/>
      <c r="D424" s="134"/>
      <c r="E424" s="13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24"/>
      <c r="Z424" s="124"/>
      <c r="AA424" s="124"/>
      <c r="AB424" s="124"/>
      <c r="AC424" s="124"/>
      <c r="AD424" s="124"/>
      <c r="AE424" s="124"/>
      <c r="AF424" s="124"/>
      <c r="AG424" s="124"/>
      <c r="AH424" s="124"/>
      <c r="AI424" s="124"/>
      <c r="AJ424" s="124"/>
      <c r="AK424" s="124"/>
      <c r="AL424" s="124"/>
    </row>
    <row r="425" spans="1:38" ht="13.5" customHeight="1">
      <c r="A425" s="124"/>
      <c r="B425" s="249"/>
      <c r="C425" s="124"/>
      <c r="D425" s="134"/>
      <c r="E425" s="1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  <c r="V425" s="124"/>
      <c r="W425" s="124"/>
      <c r="X425" s="124"/>
      <c r="Y425" s="124"/>
      <c r="Z425" s="124"/>
      <c r="AA425" s="124"/>
      <c r="AB425" s="124"/>
      <c r="AC425" s="124"/>
      <c r="AD425" s="124"/>
      <c r="AE425" s="124"/>
      <c r="AF425" s="124"/>
      <c r="AG425" s="124"/>
      <c r="AH425" s="124"/>
      <c r="AI425" s="124"/>
      <c r="AJ425" s="124"/>
      <c r="AK425" s="124"/>
      <c r="AL425" s="124"/>
    </row>
    <row r="426" spans="1:38" ht="13.5" customHeight="1">
      <c r="A426" s="124"/>
      <c r="B426" s="249"/>
      <c r="C426" s="124"/>
      <c r="D426" s="134"/>
      <c r="E426" s="13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24"/>
      <c r="Z426" s="124"/>
      <c r="AA426" s="124"/>
      <c r="AB426" s="124"/>
      <c r="AC426" s="124"/>
      <c r="AD426" s="124"/>
      <c r="AE426" s="124"/>
      <c r="AF426" s="124"/>
      <c r="AG426" s="124"/>
      <c r="AH426" s="124"/>
      <c r="AI426" s="124"/>
      <c r="AJ426" s="124"/>
      <c r="AK426" s="124"/>
      <c r="AL426" s="124"/>
    </row>
    <row r="427" spans="1:38" ht="13.5" customHeight="1">
      <c r="A427" s="124"/>
      <c r="B427" s="249"/>
      <c r="C427" s="124"/>
      <c r="D427" s="134"/>
      <c r="E427" s="1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24"/>
      <c r="Z427" s="124"/>
      <c r="AA427" s="124"/>
      <c r="AB427" s="124"/>
      <c r="AC427" s="124"/>
      <c r="AD427" s="124"/>
      <c r="AE427" s="124"/>
      <c r="AF427" s="124"/>
      <c r="AG427" s="124"/>
      <c r="AH427" s="124"/>
      <c r="AI427" s="124"/>
      <c r="AJ427" s="124"/>
      <c r="AK427" s="124"/>
      <c r="AL427" s="124"/>
    </row>
    <row r="428" spans="1:38" ht="13.5" customHeight="1">
      <c r="A428" s="124"/>
      <c r="B428" s="249"/>
      <c r="C428" s="124"/>
      <c r="D428" s="134"/>
      <c r="E428" s="13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  <c r="V428" s="124"/>
      <c r="W428" s="124"/>
      <c r="X428" s="124"/>
      <c r="Y428" s="124"/>
      <c r="Z428" s="124"/>
      <c r="AA428" s="124"/>
      <c r="AB428" s="124"/>
      <c r="AC428" s="124"/>
      <c r="AD428" s="124"/>
      <c r="AE428" s="124"/>
      <c r="AF428" s="124"/>
      <c r="AG428" s="124"/>
      <c r="AH428" s="124"/>
      <c r="AI428" s="124"/>
      <c r="AJ428" s="124"/>
      <c r="AK428" s="124"/>
      <c r="AL428" s="124"/>
    </row>
    <row r="429" spans="1:38" ht="13.5" customHeight="1">
      <c r="A429" s="124"/>
      <c r="B429" s="249"/>
      <c r="C429" s="124"/>
      <c r="D429" s="134"/>
      <c r="E429" s="1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  <c r="V429" s="124"/>
      <c r="W429" s="124"/>
      <c r="X429" s="124"/>
      <c r="Y429" s="124"/>
      <c r="Z429" s="124"/>
      <c r="AA429" s="124"/>
      <c r="AB429" s="124"/>
      <c r="AC429" s="124"/>
      <c r="AD429" s="124"/>
      <c r="AE429" s="124"/>
      <c r="AF429" s="124"/>
      <c r="AG429" s="124"/>
      <c r="AH429" s="124"/>
      <c r="AI429" s="124"/>
      <c r="AJ429" s="124"/>
      <c r="AK429" s="124"/>
      <c r="AL429" s="124"/>
    </row>
    <row r="430" spans="1:38" ht="13.5" customHeight="1">
      <c r="A430" s="124"/>
      <c r="B430" s="249"/>
      <c r="C430" s="124"/>
      <c r="D430" s="134"/>
      <c r="E430" s="13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24"/>
      <c r="Z430" s="124"/>
      <c r="AA430" s="124"/>
      <c r="AB430" s="124"/>
      <c r="AC430" s="124"/>
      <c r="AD430" s="124"/>
      <c r="AE430" s="124"/>
      <c r="AF430" s="124"/>
      <c r="AG430" s="124"/>
      <c r="AH430" s="124"/>
      <c r="AI430" s="124"/>
      <c r="AJ430" s="124"/>
      <c r="AK430" s="124"/>
      <c r="AL430" s="124"/>
    </row>
    <row r="431" spans="1:38" ht="13.5" customHeight="1">
      <c r="A431" s="124"/>
      <c r="B431" s="249"/>
      <c r="C431" s="124"/>
      <c r="D431" s="134"/>
      <c r="E431" s="1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4"/>
      <c r="AI431" s="124"/>
      <c r="AJ431" s="124"/>
      <c r="AK431" s="124"/>
      <c r="AL431" s="124"/>
    </row>
    <row r="432" spans="1:38" ht="13.5" customHeight="1">
      <c r="A432" s="124"/>
      <c r="B432" s="249"/>
      <c r="C432" s="124"/>
      <c r="D432" s="134"/>
      <c r="E432" s="13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24"/>
      <c r="Z432" s="124"/>
      <c r="AA432" s="124"/>
      <c r="AB432" s="124"/>
      <c r="AC432" s="124"/>
      <c r="AD432" s="124"/>
      <c r="AE432" s="124"/>
      <c r="AF432" s="124"/>
      <c r="AG432" s="124"/>
      <c r="AH432" s="124"/>
      <c r="AI432" s="124"/>
      <c r="AJ432" s="124"/>
      <c r="AK432" s="124"/>
      <c r="AL432" s="124"/>
    </row>
    <row r="433" spans="1:38" ht="13.5" customHeight="1">
      <c r="A433" s="124"/>
      <c r="B433" s="249"/>
      <c r="C433" s="124"/>
      <c r="D433" s="134"/>
      <c r="E433" s="1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24"/>
      <c r="Z433" s="124"/>
      <c r="AA433" s="124"/>
      <c r="AB433" s="124"/>
      <c r="AC433" s="124"/>
      <c r="AD433" s="124"/>
      <c r="AE433" s="124"/>
      <c r="AF433" s="124"/>
      <c r="AG433" s="124"/>
      <c r="AH433" s="124"/>
      <c r="AI433" s="124"/>
      <c r="AJ433" s="124"/>
      <c r="AK433" s="124"/>
      <c r="AL433" s="124"/>
    </row>
    <row r="434" spans="1:38" ht="13.5" customHeight="1">
      <c r="A434" s="124"/>
      <c r="B434" s="249"/>
      <c r="C434" s="124"/>
      <c r="D434" s="134"/>
      <c r="E434" s="13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24"/>
      <c r="Z434" s="124"/>
      <c r="AA434" s="124"/>
      <c r="AB434" s="124"/>
      <c r="AC434" s="124"/>
      <c r="AD434" s="124"/>
      <c r="AE434" s="124"/>
      <c r="AF434" s="124"/>
      <c r="AG434" s="124"/>
      <c r="AH434" s="124"/>
      <c r="AI434" s="124"/>
      <c r="AJ434" s="124"/>
      <c r="AK434" s="124"/>
      <c r="AL434" s="124"/>
    </row>
    <row r="435" spans="1:38" ht="13.5" customHeight="1">
      <c r="A435" s="124"/>
      <c r="B435" s="249"/>
      <c r="C435" s="124"/>
      <c r="D435" s="134"/>
      <c r="E435" s="1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24"/>
      <c r="Z435" s="124"/>
      <c r="AA435" s="124"/>
      <c r="AB435" s="124"/>
      <c r="AC435" s="124"/>
      <c r="AD435" s="124"/>
      <c r="AE435" s="124"/>
      <c r="AF435" s="124"/>
      <c r="AG435" s="124"/>
      <c r="AH435" s="124"/>
      <c r="AI435" s="124"/>
      <c r="AJ435" s="124"/>
      <c r="AK435" s="124"/>
      <c r="AL435" s="124"/>
    </row>
    <row r="436" spans="1:38" ht="13.5" customHeight="1">
      <c r="A436" s="124"/>
      <c r="B436" s="249"/>
      <c r="C436" s="124"/>
      <c r="D436" s="134"/>
      <c r="E436" s="13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24"/>
      <c r="Z436" s="124"/>
      <c r="AA436" s="124"/>
      <c r="AB436" s="124"/>
      <c r="AC436" s="124"/>
      <c r="AD436" s="124"/>
      <c r="AE436" s="124"/>
      <c r="AF436" s="124"/>
      <c r="AG436" s="124"/>
      <c r="AH436" s="124"/>
      <c r="AI436" s="124"/>
      <c r="AJ436" s="124"/>
      <c r="AK436" s="124"/>
      <c r="AL436" s="124"/>
    </row>
    <row r="437" spans="1:38" ht="13.5" customHeight="1">
      <c r="A437" s="124"/>
      <c r="B437" s="249"/>
      <c r="C437" s="124"/>
      <c r="D437" s="134"/>
      <c r="E437" s="1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24"/>
      <c r="Z437" s="124"/>
      <c r="AA437" s="124"/>
      <c r="AB437" s="124"/>
      <c r="AC437" s="124"/>
      <c r="AD437" s="124"/>
      <c r="AE437" s="124"/>
      <c r="AF437" s="124"/>
      <c r="AG437" s="124"/>
      <c r="AH437" s="124"/>
      <c r="AI437" s="124"/>
      <c r="AJ437" s="124"/>
      <c r="AK437" s="124"/>
      <c r="AL437" s="124"/>
    </row>
    <row r="438" spans="1:38" ht="13.5" customHeight="1">
      <c r="A438" s="124"/>
      <c r="B438" s="249"/>
      <c r="C438" s="124"/>
      <c r="D438" s="134"/>
      <c r="E438" s="13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24"/>
      <c r="Z438" s="124"/>
      <c r="AA438" s="124"/>
      <c r="AB438" s="124"/>
      <c r="AC438" s="124"/>
      <c r="AD438" s="124"/>
      <c r="AE438" s="124"/>
      <c r="AF438" s="124"/>
      <c r="AG438" s="124"/>
      <c r="AH438" s="124"/>
      <c r="AI438" s="124"/>
      <c r="AJ438" s="124"/>
      <c r="AK438" s="124"/>
      <c r="AL438" s="124"/>
    </row>
    <row r="439" spans="1:38" ht="13.5" customHeight="1">
      <c r="A439" s="124"/>
      <c r="B439" s="249"/>
      <c r="C439" s="124"/>
      <c r="D439" s="134"/>
      <c r="E439" s="1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  <c r="Z439" s="124"/>
      <c r="AA439" s="124"/>
      <c r="AB439" s="124"/>
      <c r="AC439" s="124"/>
      <c r="AD439" s="124"/>
      <c r="AE439" s="124"/>
      <c r="AF439" s="124"/>
      <c r="AG439" s="124"/>
      <c r="AH439" s="124"/>
      <c r="AI439" s="124"/>
      <c r="AJ439" s="124"/>
      <c r="AK439" s="124"/>
      <c r="AL439" s="124"/>
    </row>
    <row r="440" spans="1:38" ht="13.5" customHeight="1">
      <c r="A440" s="124"/>
      <c r="B440" s="249"/>
      <c r="C440" s="124"/>
      <c r="D440" s="134"/>
      <c r="E440" s="13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4"/>
      <c r="AA440" s="124"/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4"/>
    </row>
    <row r="441" spans="1:38" ht="13.5" customHeight="1">
      <c r="A441" s="124"/>
      <c r="B441" s="249"/>
      <c r="C441" s="124"/>
      <c r="D441" s="134"/>
      <c r="E441" s="13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  <c r="Z441" s="124"/>
      <c r="AA441" s="124"/>
      <c r="AB441" s="124"/>
      <c r="AC441" s="124"/>
      <c r="AD441" s="124"/>
      <c r="AE441" s="124"/>
      <c r="AF441" s="124"/>
      <c r="AG441" s="124"/>
      <c r="AH441" s="124"/>
      <c r="AI441" s="124"/>
      <c r="AJ441" s="124"/>
      <c r="AK441" s="124"/>
      <c r="AL441" s="124"/>
    </row>
    <row r="442" spans="1:38" ht="13.5" customHeight="1">
      <c r="A442" s="124"/>
      <c r="B442" s="249"/>
      <c r="C442" s="124"/>
      <c r="D442" s="134"/>
      <c r="E442" s="13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4"/>
      <c r="AJ442" s="124"/>
      <c r="AK442" s="124"/>
      <c r="AL442" s="124"/>
    </row>
    <row r="443" spans="1:38" ht="13.5" customHeight="1">
      <c r="A443" s="124"/>
      <c r="B443" s="249"/>
      <c r="C443" s="124"/>
      <c r="D443" s="134"/>
      <c r="E443" s="1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  <c r="Z443" s="124"/>
      <c r="AA443" s="124"/>
      <c r="AB443" s="124"/>
      <c r="AC443" s="124"/>
      <c r="AD443" s="124"/>
      <c r="AE443" s="124"/>
      <c r="AF443" s="124"/>
      <c r="AG443" s="124"/>
      <c r="AH443" s="124"/>
      <c r="AI443" s="124"/>
      <c r="AJ443" s="124"/>
      <c r="AK443" s="124"/>
      <c r="AL443" s="124"/>
    </row>
    <row r="444" spans="1:38" ht="13.5" customHeight="1">
      <c r="A444" s="124"/>
      <c r="B444" s="249"/>
      <c r="C444" s="124"/>
      <c r="D444" s="134"/>
      <c r="E444" s="13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  <c r="Z444" s="124"/>
      <c r="AA444" s="124"/>
      <c r="AB444" s="124"/>
      <c r="AC444" s="124"/>
      <c r="AD444" s="124"/>
      <c r="AE444" s="124"/>
      <c r="AF444" s="124"/>
      <c r="AG444" s="124"/>
      <c r="AH444" s="124"/>
      <c r="AI444" s="124"/>
      <c r="AJ444" s="124"/>
      <c r="AK444" s="124"/>
      <c r="AL444" s="124"/>
    </row>
    <row r="445" spans="1:38" ht="13.5" customHeight="1">
      <c r="A445" s="124"/>
      <c r="B445" s="249"/>
      <c r="C445" s="124"/>
      <c r="D445" s="134"/>
      <c r="E445" s="1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  <c r="Z445" s="124"/>
      <c r="AA445" s="124"/>
      <c r="AB445" s="124"/>
      <c r="AC445" s="124"/>
      <c r="AD445" s="124"/>
      <c r="AE445" s="124"/>
      <c r="AF445" s="124"/>
      <c r="AG445" s="124"/>
      <c r="AH445" s="124"/>
      <c r="AI445" s="124"/>
      <c r="AJ445" s="124"/>
      <c r="AK445" s="124"/>
      <c r="AL445" s="124"/>
    </row>
    <row r="446" spans="1:38" ht="13.5" customHeight="1">
      <c r="A446" s="124"/>
      <c r="B446" s="249"/>
      <c r="C446" s="124"/>
      <c r="D446" s="134"/>
      <c r="E446" s="13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  <c r="Z446" s="124"/>
      <c r="AA446" s="124"/>
      <c r="AB446" s="124"/>
      <c r="AC446" s="124"/>
      <c r="AD446" s="124"/>
      <c r="AE446" s="124"/>
      <c r="AF446" s="124"/>
      <c r="AG446" s="124"/>
      <c r="AH446" s="124"/>
      <c r="AI446" s="124"/>
      <c r="AJ446" s="124"/>
      <c r="AK446" s="124"/>
      <c r="AL446" s="124"/>
    </row>
    <row r="447" spans="1:38" ht="13.5" customHeight="1">
      <c r="A447" s="124"/>
      <c r="B447" s="249"/>
      <c r="C447" s="124"/>
      <c r="D447" s="134"/>
      <c r="E447" s="1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  <c r="Z447" s="124"/>
      <c r="AA447" s="124"/>
      <c r="AB447" s="124"/>
      <c r="AC447" s="124"/>
      <c r="AD447" s="124"/>
      <c r="AE447" s="124"/>
      <c r="AF447" s="124"/>
      <c r="AG447" s="124"/>
      <c r="AH447" s="124"/>
      <c r="AI447" s="124"/>
      <c r="AJ447" s="124"/>
      <c r="AK447" s="124"/>
      <c r="AL447" s="124"/>
    </row>
    <row r="448" spans="1:38" ht="13.5" customHeight="1">
      <c r="A448" s="124"/>
      <c r="B448" s="249"/>
      <c r="C448" s="124"/>
      <c r="D448" s="134"/>
      <c r="E448" s="13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  <c r="Z448" s="124"/>
      <c r="AA448" s="124"/>
      <c r="AB448" s="124"/>
      <c r="AC448" s="124"/>
      <c r="AD448" s="124"/>
      <c r="AE448" s="124"/>
      <c r="AF448" s="124"/>
      <c r="AG448" s="124"/>
      <c r="AH448" s="124"/>
      <c r="AI448" s="124"/>
      <c r="AJ448" s="124"/>
      <c r="AK448" s="124"/>
      <c r="AL448" s="124"/>
    </row>
    <row r="449" spans="1:38" ht="13.5" customHeight="1">
      <c r="A449" s="124"/>
      <c r="B449" s="249"/>
      <c r="C449" s="124"/>
      <c r="D449" s="134"/>
      <c r="E449" s="1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  <c r="Z449" s="124"/>
      <c r="AA449" s="124"/>
      <c r="AB449" s="124"/>
      <c r="AC449" s="124"/>
      <c r="AD449" s="124"/>
      <c r="AE449" s="124"/>
      <c r="AF449" s="124"/>
      <c r="AG449" s="124"/>
      <c r="AH449" s="124"/>
      <c r="AI449" s="124"/>
      <c r="AJ449" s="124"/>
      <c r="AK449" s="124"/>
      <c r="AL449" s="124"/>
    </row>
    <row r="450" spans="1:38" ht="13.5" customHeight="1">
      <c r="A450" s="124"/>
      <c r="B450" s="249"/>
      <c r="C450" s="124"/>
      <c r="D450" s="134"/>
      <c r="E450" s="1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24"/>
      <c r="Z450" s="124"/>
      <c r="AA450" s="124"/>
      <c r="AB450" s="124"/>
      <c r="AC450" s="124"/>
      <c r="AD450" s="124"/>
      <c r="AE450" s="124"/>
      <c r="AF450" s="124"/>
      <c r="AG450" s="124"/>
      <c r="AH450" s="124"/>
      <c r="AI450" s="124"/>
      <c r="AJ450" s="124"/>
      <c r="AK450" s="124"/>
      <c r="AL450" s="124"/>
    </row>
    <row r="451" spans="1:38" ht="13.5" customHeight="1">
      <c r="A451" s="124"/>
      <c r="B451" s="249"/>
      <c r="C451" s="124"/>
      <c r="D451" s="134"/>
      <c r="E451" s="1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24"/>
      <c r="Z451" s="124"/>
      <c r="AA451" s="124"/>
      <c r="AB451" s="124"/>
      <c r="AC451" s="124"/>
      <c r="AD451" s="124"/>
      <c r="AE451" s="124"/>
      <c r="AF451" s="124"/>
      <c r="AG451" s="124"/>
      <c r="AH451" s="124"/>
      <c r="AI451" s="124"/>
      <c r="AJ451" s="124"/>
      <c r="AK451" s="124"/>
      <c r="AL451" s="124"/>
    </row>
    <row r="452" spans="1:38" ht="13.5" customHeight="1">
      <c r="A452" s="124"/>
      <c r="B452" s="249"/>
      <c r="C452" s="124"/>
      <c r="D452" s="134"/>
      <c r="E452" s="1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24"/>
      <c r="Z452" s="124"/>
      <c r="AA452" s="124"/>
      <c r="AB452" s="124"/>
      <c r="AC452" s="124"/>
      <c r="AD452" s="124"/>
      <c r="AE452" s="124"/>
      <c r="AF452" s="124"/>
      <c r="AG452" s="124"/>
      <c r="AH452" s="124"/>
      <c r="AI452" s="124"/>
      <c r="AJ452" s="124"/>
      <c r="AK452" s="124"/>
      <c r="AL452" s="124"/>
    </row>
    <row r="453" spans="1:38" ht="13.5" customHeight="1">
      <c r="A453" s="124"/>
      <c r="B453" s="249"/>
      <c r="C453" s="124"/>
      <c r="D453" s="134"/>
      <c r="E453" s="1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4"/>
      <c r="AA453" s="124"/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4"/>
    </row>
    <row r="454" spans="1:38" ht="13.5" customHeight="1">
      <c r="A454" s="124"/>
      <c r="B454" s="249"/>
      <c r="C454" s="124"/>
      <c r="D454" s="134"/>
      <c r="E454" s="1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24"/>
      <c r="Z454" s="124"/>
      <c r="AA454" s="124"/>
      <c r="AB454" s="124"/>
      <c r="AC454" s="124"/>
      <c r="AD454" s="124"/>
      <c r="AE454" s="124"/>
      <c r="AF454" s="124"/>
      <c r="AG454" s="124"/>
      <c r="AH454" s="124"/>
      <c r="AI454" s="124"/>
      <c r="AJ454" s="124"/>
      <c r="AK454" s="124"/>
      <c r="AL454" s="124"/>
    </row>
    <row r="455" spans="1:38" ht="13.5" customHeight="1">
      <c r="A455" s="124"/>
      <c r="B455" s="249"/>
      <c r="C455" s="124"/>
      <c r="D455" s="134"/>
      <c r="E455" s="1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  <c r="Z455" s="124"/>
      <c r="AA455" s="124"/>
      <c r="AB455" s="124"/>
      <c r="AC455" s="124"/>
      <c r="AD455" s="124"/>
      <c r="AE455" s="124"/>
      <c r="AF455" s="124"/>
      <c r="AG455" s="124"/>
      <c r="AH455" s="124"/>
      <c r="AI455" s="124"/>
      <c r="AJ455" s="124"/>
      <c r="AK455" s="124"/>
      <c r="AL455" s="124"/>
    </row>
    <row r="456" spans="1:38" ht="13.5" customHeight="1">
      <c r="A456" s="124"/>
      <c r="B456" s="249"/>
      <c r="C456" s="124"/>
      <c r="D456" s="134"/>
      <c r="E456" s="1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124"/>
      <c r="AI456" s="124"/>
      <c r="AJ456" s="124"/>
      <c r="AK456" s="124"/>
      <c r="AL456" s="124"/>
    </row>
    <row r="457" spans="1:38" ht="13.5" customHeight="1">
      <c r="A457" s="124"/>
      <c r="B457" s="249"/>
      <c r="C457" s="124"/>
      <c r="D457" s="134"/>
      <c r="E457" s="1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</row>
    <row r="458" spans="1:38" ht="13.5" customHeight="1">
      <c r="A458" s="124"/>
      <c r="B458" s="249"/>
      <c r="C458" s="124"/>
      <c r="D458" s="134"/>
      <c r="E458" s="1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  <c r="Z458" s="124"/>
      <c r="AA458" s="124"/>
      <c r="AB458" s="124"/>
      <c r="AC458" s="124"/>
      <c r="AD458" s="124"/>
      <c r="AE458" s="124"/>
      <c r="AF458" s="124"/>
      <c r="AG458" s="124"/>
      <c r="AH458" s="124"/>
      <c r="AI458" s="124"/>
      <c r="AJ458" s="124"/>
      <c r="AK458" s="124"/>
      <c r="AL458" s="124"/>
    </row>
    <row r="459" spans="1:38" ht="13.5" customHeight="1">
      <c r="A459" s="124"/>
      <c r="B459" s="249"/>
      <c r="C459" s="124"/>
      <c r="D459" s="134"/>
      <c r="E459" s="1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</row>
    <row r="460" spans="1:38" ht="13.5" customHeight="1">
      <c r="A460" s="124"/>
      <c r="B460" s="249"/>
      <c r="C460" s="124"/>
      <c r="D460" s="134"/>
      <c r="E460" s="1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  <c r="Z460" s="124"/>
      <c r="AA460" s="124"/>
      <c r="AB460" s="124"/>
      <c r="AC460" s="124"/>
      <c r="AD460" s="124"/>
      <c r="AE460" s="124"/>
      <c r="AF460" s="124"/>
      <c r="AG460" s="124"/>
      <c r="AH460" s="124"/>
      <c r="AI460" s="124"/>
      <c r="AJ460" s="124"/>
      <c r="AK460" s="124"/>
      <c r="AL460" s="124"/>
    </row>
    <row r="461" spans="1:38" ht="13.5" customHeight="1">
      <c r="A461" s="124"/>
      <c r="B461" s="249"/>
      <c r="C461" s="124"/>
      <c r="D461" s="134"/>
      <c r="E461" s="1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  <c r="Z461" s="124"/>
      <c r="AA461" s="124"/>
      <c r="AB461" s="124"/>
      <c r="AC461" s="124"/>
      <c r="AD461" s="124"/>
      <c r="AE461" s="124"/>
      <c r="AF461" s="124"/>
      <c r="AG461" s="124"/>
      <c r="AH461" s="124"/>
      <c r="AI461" s="124"/>
      <c r="AJ461" s="124"/>
      <c r="AK461" s="124"/>
      <c r="AL461" s="124"/>
    </row>
    <row r="462" spans="1:38" ht="13.5" customHeight="1">
      <c r="A462" s="124"/>
      <c r="B462" s="249"/>
      <c r="C462" s="124"/>
      <c r="D462" s="134"/>
      <c r="E462" s="1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  <c r="Z462" s="124"/>
      <c r="AA462" s="124"/>
      <c r="AB462" s="124"/>
      <c r="AC462" s="124"/>
      <c r="AD462" s="124"/>
      <c r="AE462" s="124"/>
      <c r="AF462" s="124"/>
      <c r="AG462" s="124"/>
      <c r="AH462" s="124"/>
      <c r="AI462" s="124"/>
      <c r="AJ462" s="124"/>
      <c r="AK462" s="124"/>
      <c r="AL462" s="124"/>
    </row>
    <row r="463" spans="1:38" ht="13.5" customHeight="1">
      <c r="A463" s="124"/>
      <c r="B463" s="249"/>
      <c r="C463" s="124"/>
      <c r="D463" s="134"/>
      <c r="E463" s="1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</row>
    <row r="464" spans="1:38" ht="13.5" customHeight="1">
      <c r="A464" s="124"/>
      <c r="B464" s="249"/>
      <c r="C464" s="124"/>
      <c r="D464" s="134"/>
      <c r="E464" s="1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</row>
    <row r="465" spans="1:38" ht="13.5" customHeight="1">
      <c r="A465" s="124"/>
      <c r="B465" s="249"/>
      <c r="C465" s="124"/>
      <c r="D465" s="134"/>
      <c r="E465" s="1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</row>
    <row r="466" spans="1:38" ht="13.5" customHeight="1">
      <c r="A466" s="124"/>
      <c r="B466" s="249"/>
      <c r="C466" s="124"/>
      <c r="D466" s="134"/>
      <c r="E466" s="1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4"/>
    </row>
    <row r="467" spans="1:38" ht="13.5" customHeight="1">
      <c r="A467" s="124"/>
      <c r="B467" s="249"/>
      <c r="C467" s="124"/>
      <c r="D467" s="134"/>
      <c r="E467" s="1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</row>
    <row r="468" spans="1:38" ht="13.5" customHeight="1">
      <c r="A468" s="124"/>
      <c r="B468" s="249"/>
      <c r="C468" s="124"/>
      <c r="D468" s="134"/>
      <c r="E468" s="1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</row>
    <row r="469" spans="1:38" ht="13.5" customHeight="1">
      <c r="A469" s="124"/>
      <c r="B469" s="249"/>
      <c r="C469" s="124"/>
      <c r="D469" s="134"/>
      <c r="E469" s="1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  <c r="Z469" s="124"/>
      <c r="AA469" s="124"/>
      <c r="AB469" s="124"/>
      <c r="AC469" s="124"/>
      <c r="AD469" s="124"/>
      <c r="AE469" s="124"/>
      <c r="AF469" s="124"/>
      <c r="AG469" s="124"/>
      <c r="AH469" s="124"/>
      <c r="AI469" s="124"/>
      <c r="AJ469" s="124"/>
      <c r="AK469" s="124"/>
      <c r="AL469" s="124"/>
    </row>
    <row r="470" spans="1:38" ht="13.5" customHeight="1">
      <c r="A470" s="124"/>
      <c r="B470" s="249"/>
      <c r="C470" s="124"/>
      <c r="D470" s="134"/>
      <c r="E470" s="1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  <c r="Z470" s="124"/>
      <c r="AA470" s="124"/>
      <c r="AB470" s="124"/>
      <c r="AC470" s="124"/>
      <c r="AD470" s="124"/>
      <c r="AE470" s="124"/>
      <c r="AF470" s="124"/>
      <c r="AG470" s="124"/>
      <c r="AH470" s="124"/>
      <c r="AI470" s="124"/>
      <c r="AJ470" s="124"/>
      <c r="AK470" s="124"/>
      <c r="AL470" s="124"/>
    </row>
    <row r="471" spans="1:38" ht="13.5" customHeight="1">
      <c r="A471" s="124"/>
      <c r="B471" s="249"/>
      <c r="C471" s="124"/>
      <c r="D471" s="134"/>
      <c r="E471" s="1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  <c r="Z471" s="124"/>
      <c r="AA471" s="124"/>
      <c r="AB471" s="124"/>
      <c r="AC471" s="124"/>
      <c r="AD471" s="124"/>
      <c r="AE471" s="124"/>
      <c r="AF471" s="124"/>
      <c r="AG471" s="124"/>
      <c r="AH471" s="124"/>
      <c r="AI471" s="124"/>
      <c r="AJ471" s="124"/>
      <c r="AK471" s="124"/>
      <c r="AL471" s="124"/>
    </row>
    <row r="472" spans="1:38" ht="13.5" customHeight="1">
      <c r="A472" s="124"/>
      <c r="B472" s="249"/>
      <c r="C472" s="124"/>
      <c r="D472" s="134"/>
      <c r="E472" s="1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  <c r="Z472" s="124"/>
      <c r="AA472" s="124"/>
      <c r="AB472" s="124"/>
      <c r="AC472" s="124"/>
      <c r="AD472" s="124"/>
      <c r="AE472" s="124"/>
      <c r="AF472" s="124"/>
      <c r="AG472" s="124"/>
      <c r="AH472" s="124"/>
      <c r="AI472" s="124"/>
      <c r="AJ472" s="124"/>
      <c r="AK472" s="124"/>
      <c r="AL472" s="124"/>
    </row>
    <row r="473" spans="1:38" ht="13.5" customHeight="1">
      <c r="A473" s="124"/>
      <c r="B473" s="249"/>
      <c r="C473" s="124"/>
      <c r="D473" s="134"/>
      <c r="E473" s="1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4"/>
      <c r="AL473" s="124"/>
    </row>
    <row r="474" spans="1:38" ht="13.5" customHeight="1">
      <c r="A474" s="124"/>
      <c r="B474" s="249"/>
      <c r="C474" s="124"/>
      <c r="D474" s="134"/>
      <c r="E474" s="1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  <c r="Z474" s="124"/>
      <c r="AA474" s="124"/>
      <c r="AB474" s="124"/>
      <c r="AC474" s="124"/>
      <c r="AD474" s="124"/>
      <c r="AE474" s="124"/>
      <c r="AF474" s="124"/>
      <c r="AG474" s="124"/>
      <c r="AH474" s="124"/>
      <c r="AI474" s="124"/>
      <c r="AJ474" s="124"/>
      <c r="AK474" s="124"/>
      <c r="AL474" s="124"/>
    </row>
    <row r="475" spans="1:38" ht="13.5" customHeight="1">
      <c r="A475" s="124"/>
      <c r="B475" s="249"/>
      <c r="C475" s="124"/>
      <c r="D475" s="134"/>
      <c r="E475" s="1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  <c r="Z475" s="124"/>
      <c r="AA475" s="124"/>
      <c r="AB475" s="124"/>
      <c r="AC475" s="124"/>
      <c r="AD475" s="124"/>
      <c r="AE475" s="124"/>
      <c r="AF475" s="124"/>
      <c r="AG475" s="124"/>
      <c r="AH475" s="124"/>
      <c r="AI475" s="124"/>
      <c r="AJ475" s="124"/>
      <c r="AK475" s="124"/>
      <c r="AL475" s="124"/>
    </row>
    <row r="476" spans="1:38" ht="13.5" customHeight="1">
      <c r="A476" s="124"/>
      <c r="B476" s="249"/>
      <c r="C476" s="124"/>
      <c r="D476" s="134"/>
      <c r="E476" s="1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</row>
    <row r="477" spans="1:38" ht="13.5" customHeight="1">
      <c r="A477" s="124"/>
      <c r="B477" s="249"/>
      <c r="C477" s="124"/>
      <c r="D477" s="134"/>
      <c r="E477" s="1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  <c r="Z477" s="124"/>
      <c r="AA477" s="124"/>
      <c r="AB477" s="124"/>
      <c r="AC477" s="124"/>
      <c r="AD477" s="124"/>
      <c r="AE477" s="124"/>
      <c r="AF477" s="124"/>
      <c r="AG477" s="124"/>
      <c r="AH477" s="124"/>
      <c r="AI477" s="124"/>
      <c r="AJ477" s="124"/>
      <c r="AK477" s="124"/>
      <c r="AL477" s="124"/>
    </row>
    <row r="478" spans="1:38" ht="13.5" customHeight="1">
      <c r="A478" s="124"/>
      <c r="B478" s="249"/>
      <c r="C478" s="124"/>
      <c r="D478" s="134"/>
      <c r="E478" s="1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  <c r="Z478" s="124"/>
      <c r="AA478" s="124"/>
      <c r="AB478" s="124"/>
      <c r="AC478" s="124"/>
      <c r="AD478" s="124"/>
      <c r="AE478" s="124"/>
      <c r="AF478" s="124"/>
      <c r="AG478" s="124"/>
      <c r="AH478" s="124"/>
      <c r="AI478" s="124"/>
      <c r="AJ478" s="124"/>
      <c r="AK478" s="124"/>
      <c r="AL478" s="124"/>
    </row>
    <row r="479" spans="1:38" ht="13.5" customHeight="1">
      <c r="A479" s="124"/>
      <c r="B479" s="249"/>
      <c r="C479" s="124"/>
      <c r="D479" s="134"/>
      <c r="E479" s="1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  <c r="Z479" s="124"/>
      <c r="AA479" s="124"/>
      <c r="AB479" s="124"/>
      <c r="AC479" s="124"/>
      <c r="AD479" s="124"/>
      <c r="AE479" s="124"/>
      <c r="AF479" s="124"/>
      <c r="AG479" s="124"/>
      <c r="AH479" s="124"/>
      <c r="AI479" s="124"/>
      <c r="AJ479" s="124"/>
      <c r="AK479" s="124"/>
      <c r="AL479" s="124"/>
    </row>
    <row r="480" spans="1:38" ht="13.5" customHeight="1">
      <c r="A480" s="124"/>
      <c r="B480" s="249"/>
      <c r="C480" s="124"/>
      <c r="D480" s="134"/>
      <c r="E480" s="1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24"/>
      <c r="Z480" s="124"/>
      <c r="AA480" s="124"/>
      <c r="AB480" s="124"/>
      <c r="AC480" s="124"/>
      <c r="AD480" s="124"/>
      <c r="AE480" s="124"/>
      <c r="AF480" s="124"/>
      <c r="AG480" s="124"/>
      <c r="AH480" s="124"/>
      <c r="AI480" s="124"/>
      <c r="AJ480" s="124"/>
      <c r="AK480" s="124"/>
      <c r="AL480" s="124"/>
    </row>
    <row r="481" spans="1:38" ht="13.5" customHeight="1">
      <c r="A481" s="124"/>
      <c r="B481" s="249"/>
      <c r="C481" s="124"/>
      <c r="D481" s="134"/>
      <c r="E481" s="1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24"/>
      <c r="Z481" s="124"/>
      <c r="AA481" s="124"/>
      <c r="AB481" s="124"/>
      <c r="AC481" s="124"/>
      <c r="AD481" s="124"/>
      <c r="AE481" s="124"/>
      <c r="AF481" s="124"/>
      <c r="AG481" s="124"/>
      <c r="AH481" s="124"/>
      <c r="AI481" s="124"/>
      <c r="AJ481" s="124"/>
      <c r="AK481" s="124"/>
      <c r="AL481" s="124"/>
    </row>
    <row r="482" spans="1:38" ht="13.5" customHeight="1">
      <c r="A482" s="124"/>
      <c r="B482" s="249"/>
      <c r="C482" s="124"/>
      <c r="D482" s="134"/>
      <c r="E482" s="1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24"/>
      <c r="Z482" s="124"/>
      <c r="AA482" s="124"/>
      <c r="AB482" s="124"/>
      <c r="AC482" s="124"/>
      <c r="AD482" s="124"/>
      <c r="AE482" s="124"/>
      <c r="AF482" s="124"/>
      <c r="AG482" s="124"/>
      <c r="AH482" s="124"/>
      <c r="AI482" s="124"/>
      <c r="AJ482" s="124"/>
      <c r="AK482" s="124"/>
      <c r="AL482" s="124"/>
    </row>
    <row r="483" spans="1:38" ht="13.5" customHeight="1">
      <c r="A483" s="124"/>
      <c r="B483" s="249"/>
      <c r="C483" s="124"/>
      <c r="D483" s="134"/>
      <c r="E483" s="1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4"/>
      <c r="AC483" s="124"/>
      <c r="AD483" s="124"/>
      <c r="AE483" s="124"/>
      <c r="AF483" s="124"/>
      <c r="AG483" s="124"/>
      <c r="AH483" s="124"/>
      <c r="AI483" s="124"/>
      <c r="AJ483" s="124"/>
      <c r="AK483" s="124"/>
      <c r="AL483" s="124"/>
    </row>
    <row r="484" spans="1:38" ht="13.5" customHeight="1">
      <c r="A484" s="124"/>
      <c r="B484" s="249"/>
      <c r="C484" s="124"/>
      <c r="D484" s="134"/>
      <c r="E484" s="1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24"/>
      <c r="Z484" s="124"/>
      <c r="AA484" s="124"/>
      <c r="AB484" s="124"/>
      <c r="AC484" s="124"/>
      <c r="AD484" s="124"/>
      <c r="AE484" s="124"/>
      <c r="AF484" s="124"/>
      <c r="AG484" s="124"/>
      <c r="AH484" s="124"/>
      <c r="AI484" s="124"/>
      <c r="AJ484" s="124"/>
      <c r="AK484" s="124"/>
      <c r="AL484" s="124"/>
    </row>
    <row r="485" spans="1:38" ht="13.5" customHeight="1">
      <c r="A485" s="124"/>
      <c r="B485" s="249"/>
      <c r="C485" s="124"/>
      <c r="D485" s="134"/>
      <c r="E485" s="1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/>
      <c r="X485" s="124"/>
      <c r="Y485" s="124"/>
      <c r="Z485" s="124"/>
      <c r="AA485" s="124"/>
      <c r="AB485" s="124"/>
      <c r="AC485" s="124"/>
      <c r="AD485" s="124"/>
      <c r="AE485" s="124"/>
      <c r="AF485" s="124"/>
      <c r="AG485" s="124"/>
      <c r="AH485" s="124"/>
      <c r="AI485" s="124"/>
      <c r="AJ485" s="124"/>
      <c r="AK485" s="124"/>
      <c r="AL485" s="124"/>
    </row>
    <row r="486" spans="1:38" ht="13.5" customHeight="1">
      <c r="A486" s="124"/>
      <c r="B486" s="249"/>
      <c r="C486" s="124"/>
      <c r="D486" s="134"/>
      <c r="E486" s="1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4"/>
      <c r="AE486" s="124"/>
      <c r="AF486" s="124"/>
      <c r="AG486" s="124"/>
      <c r="AH486" s="124"/>
      <c r="AI486" s="124"/>
      <c r="AJ486" s="124"/>
      <c r="AK486" s="124"/>
      <c r="AL486" s="124"/>
    </row>
    <row r="487" spans="1:38" ht="13.5" customHeight="1">
      <c r="A487" s="124"/>
      <c r="B487" s="249"/>
      <c r="C487" s="124"/>
      <c r="D487" s="134"/>
      <c r="E487" s="1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  <c r="Y487" s="124"/>
      <c r="Z487" s="124"/>
      <c r="AA487" s="124"/>
      <c r="AB487" s="124"/>
      <c r="AC487" s="124"/>
      <c r="AD487" s="124"/>
      <c r="AE487" s="124"/>
      <c r="AF487" s="124"/>
      <c r="AG487" s="124"/>
      <c r="AH487" s="124"/>
      <c r="AI487" s="124"/>
      <c r="AJ487" s="124"/>
      <c r="AK487" s="124"/>
      <c r="AL487" s="124"/>
    </row>
    <row r="488" spans="1:38" ht="13.5" customHeight="1">
      <c r="A488" s="124"/>
      <c r="B488" s="249"/>
      <c r="C488" s="124"/>
      <c r="D488" s="134"/>
      <c r="E488" s="1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B488" s="124"/>
      <c r="AC488" s="124"/>
      <c r="AD488" s="124"/>
      <c r="AE488" s="124"/>
      <c r="AF488" s="124"/>
      <c r="AG488" s="124"/>
      <c r="AH488" s="124"/>
      <c r="AI488" s="124"/>
      <c r="AJ488" s="124"/>
      <c r="AK488" s="124"/>
      <c r="AL488" s="124"/>
    </row>
    <row r="489" spans="1:38" ht="13.5" customHeight="1">
      <c r="A489" s="124"/>
      <c r="B489" s="249"/>
      <c r="C489" s="124"/>
      <c r="D489" s="134"/>
      <c r="E489" s="1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  <c r="V489" s="124"/>
      <c r="W489" s="124"/>
      <c r="X489" s="124"/>
      <c r="Y489" s="124"/>
      <c r="Z489" s="124"/>
      <c r="AA489" s="124"/>
      <c r="AB489" s="124"/>
      <c r="AC489" s="124"/>
      <c r="AD489" s="124"/>
      <c r="AE489" s="124"/>
      <c r="AF489" s="124"/>
      <c r="AG489" s="124"/>
      <c r="AH489" s="124"/>
      <c r="AI489" s="124"/>
      <c r="AJ489" s="124"/>
      <c r="AK489" s="124"/>
      <c r="AL489" s="124"/>
    </row>
    <row r="490" spans="1:38" ht="13.5" customHeight="1">
      <c r="A490" s="124"/>
      <c r="B490" s="249"/>
      <c r="C490" s="124"/>
      <c r="D490" s="134"/>
      <c r="E490" s="1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  <c r="V490" s="124"/>
      <c r="W490" s="124"/>
      <c r="X490" s="124"/>
      <c r="Y490" s="124"/>
      <c r="Z490" s="124"/>
      <c r="AA490" s="124"/>
      <c r="AB490" s="124"/>
      <c r="AC490" s="124"/>
      <c r="AD490" s="124"/>
      <c r="AE490" s="124"/>
      <c r="AF490" s="124"/>
      <c r="AG490" s="124"/>
      <c r="AH490" s="124"/>
      <c r="AI490" s="124"/>
      <c r="AJ490" s="124"/>
      <c r="AK490" s="124"/>
      <c r="AL490" s="124"/>
    </row>
    <row r="491" spans="1:38" ht="13.5" customHeight="1">
      <c r="A491" s="124"/>
      <c r="B491" s="249"/>
      <c r="C491" s="124"/>
      <c r="D491" s="134"/>
      <c r="E491" s="1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  <c r="V491" s="124"/>
      <c r="W491" s="124"/>
      <c r="X491" s="124"/>
      <c r="Y491" s="124"/>
      <c r="Z491" s="124"/>
      <c r="AA491" s="124"/>
      <c r="AB491" s="124"/>
      <c r="AC491" s="124"/>
      <c r="AD491" s="124"/>
      <c r="AE491" s="124"/>
      <c r="AF491" s="124"/>
      <c r="AG491" s="124"/>
      <c r="AH491" s="124"/>
      <c r="AI491" s="124"/>
      <c r="AJ491" s="124"/>
      <c r="AK491" s="124"/>
      <c r="AL491" s="124"/>
    </row>
    <row r="492" spans="1:38" ht="13.5" customHeight="1">
      <c r="A492" s="124"/>
      <c r="B492" s="249"/>
      <c r="C492" s="124"/>
      <c r="D492" s="134"/>
      <c r="E492" s="1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  <c r="V492" s="124"/>
      <c r="W492" s="124"/>
      <c r="X492" s="124"/>
      <c r="Y492" s="124"/>
      <c r="Z492" s="124"/>
      <c r="AA492" s="124"/>
      <c r="AB492" s="124"/>
      <c r="AC492" s="124"/>
      <c r="AD492" s="124"/>
      <c r="AE492" s="124"/>
      <c r="AF492" s="124"/>
      <c r="AG492" s="124"/>
      <c r="AH492" s="124"/>
      <c r="AI492" s="124"/>
      <c r="AJ492" s="124"/>
      <c r="AK492" s="124"/>
      <c r="AL492" s="124"/>
    </row>
    <row r="493" spans="1:38" ht="13.5" customHeight="1">
      <c r="A493" s="124"/>
      <c r="B493" s="249"/>
      <c r="C493" s="124"/>
      <c r="D493" s="134"/>
      <c r="E493" s="1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  <c r="V493" s="124"/>
      <c r="W493" s="124"/>
      <c r="X493" s="124"/>
      <c r="Y493" s="124"/>
      <c r="Z493" s="124"/>
      <c r="AA493" s="124"/>
      <c r="AB493" s="124"/>
      <c r="AC493" s="124"/>
      <c r="AD493" s="124"/>
      <c r="AE493" s="124"/>
      <c r="AF493" s="124"/>
      <c r="AG493" s="124"/>
      <c r="AH493" s="124"/>
      <c r="AI493" s="124"/>
      <c r="AJ493" s="124"/>
      <c r="AK493" s="124"/>
      <c r="AL493" s="124"/>
    </row>
    <row r="494" spans="1:38" ht="13.5" customHeight="1">
      <c r="A494" s="124"/>
      <c r="B494" s="249"/>
      <c r="C494" s="124"/>
      <c r="D494" s="134"/>
      <c r="E494" s="1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  <c r="V494" s="124"/>
      <c r="W494" s="124"/>
      <c r="X494" s="124"/>
      <c r="Y494" s="124"/>
      <c r="Z494" s="124"/>
      <c r="AA494" s="124"/>
      <c r="AB494" s="124"/>
      <c r="AC494" s="124"/>
      <c r="AD494" s="124"/>
      <c r="AE494" s="124"/>
      <c r="AF494" s="124"/>
      <c r="AG494" s="124"/>
      <c r="AH494" s="124"/>
      <c r="AI494" s="124"/>
      <c r="AJ494" s="124"/>
      <c r="AK494" s="124"/>
      <c r="AL494" s="124"/>
    </row>
    <row r="495" spans="1:38" ht="13.5" customHeight="1">
      <c r="A495" s="124"/>
      <c r="B495" s="249"/>
      <c r="C495" s="124"/>
      <c r="D495" s="134"/>
      <c r="E495" s="1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  <c r="V495" s="124"/>
      <c r="W495" s="124"/>
      <c r="X495" s="124"/>
      <c r="Y495" s="124"/>
      <c r="Z495" s="124"/>
      <c r="AA495" s="124"/>
      <c r="AB495" s="124"/>
      <c r="AC495" s="124"/>
      <c r="AD495" s="124"/>
      <c r="AE495" s="124"/>
      <c r="AF495" s="124"/>
      <c r="AG495" s="124"/>
      <c r="AH495" s="124"/>
      <c r="AI495" s="124"/>
      <c r="AJ495" s="124"/>
      <c r="AK495" s="124"/>
      <c r="AL495" s="124"/>
    </row>
    <row r="496" spans="1:38" ht="13.5" customHeight="1">
      <c r="A496" s="124"/>
      <c r="B496" s="249"/>
      <c r="C496" s="124"/>
      <c r="D496" s="134"/>
      <c r="E496" s="1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  <c r="V496" s="124"/>
      <c r="W496" s="124"/>
      <c r="X496" s="124"/>
      <c r="Y496" s="124"/>
      <c r="Z496" s="124"/>
      <c r="AA496" s="124"/>
      <c r="AB496" s="124"/>
      <c r="AC496" s="124"/>
      <c r="AD496" s="124"/>
      <c r="AE496" s="124"/>
      <c r="AF496" s="124"/>
      <c r="AG496" s="124"/>
      <c r="AH496" s="124"/>
      <c r="AI496" s="124"/>
      <c r="AJ496" s="124"/>
      <c r="AK496" s="124"/>
      <c r="AL496" s="124"/>
    </row>
    <row r="497" spans="1:38" ht="13.5" customHeight="1">
      <c r="A497" s="124"/>
      <c r="B497" s="249"/>
      <c r="C497" s="124"/>
      <c r="D497" s="134"/>
      <c r="E497" s="1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  <c r="V497" s="124"/>
      <c r="W497" s="124"/>
      <c r="X497" s="124"/>
      <c r="Y497" s="124"/>
      <c r="Z497" s="124"/>
      <c r="AA497" s="124"/>
      <c r="AB497" s="124"/>
      <c r="AC497" s="124"/>
      <c r="AD497" s="124"/>
      <c r="AE497" s="124"/>
      <c r="AF497" s="124"/>
      <c r="AG497" s="124"/>
      <c r="AH497" s="124"/>
      <c r="AI497" s="124"/>
      <c r="AJ497" s="124"/>
      <c r="AK497" s="124"/>
      <c r="AL497" s="124"/>
    </row>
    <row r="498" spans="1:38" ht="13.5" customHeight="1">
      <c r="A498" s="124"/>
      <c r="B498" s="249"/>
      <c r="C498" s="124"/>
      <c r="D498" s="134"/>
      <c r="E498" s="1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  <c r="AE498" s="124"/>
      <c r="AF498" s="124"/>
      <c r="AG498" s="124"/>
      <c r="AH498" s="124"/>
      <c r="AI498" s="124"/>
      <c r="AJ498" s="124"/>
      <c r="AK498" s="124"/>
      <c r="AL498" s="124"/>
    </row>
    <row r="499" spans="1:38" ht="13.5" customHeight="1">
      <c r="A499" s="124"/>
      <c r="B499" s="249"/>
      <c r="C499" s="124"/>
      <c r="D499" s="134"/>
      <c r="E499" s="1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  <c r="V499" s="124"/>
      <c r="W499" s="124"/>
      <c r="X499" s="124"/>
      <c r="Y499" s="124"/>
      <c r="Z499" s="124"/>
      <c r="AA499" s="124"/>
      <c r="AB499" s="124"/>
      <c r="AC499" s="124"/>
      <c r="AD499" s="124"/>
      <c r="AE499" s="124"/>
      <c r="AF499" s="124"/>
      <c r="AG499" s="124"/>
      <c r="AH499" s="124"/>
      <c r="AI499" s="124"/>
      <c r="AJ499" s="124"/>
      <c r="AK499" s="124"/>
      <c r="AL499" s="124"/>
    </row>
    <row r="500" spans="1:38" ht="13.5" customHeight="1">
      <c r="A500" s="124"/>
      <c r="B500" s="249"/>
      <c r="C500" s="124"/>
      <c r="D500" s="134"/>
      <c r="E500" s="1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  <c r="V500" s="124"/>
      <c r="W500" s="124"/>
      <c r="X500" s="124"/>
      <c r="Y500" s="124"/>
      <c r="Z500" s="124"/>
      <c r="AA500" s="124"/>
      <c r="AB500" s="124"/>
      <c r="AC500" s="124"/>
      <c r="AD500" s="124"/>
      <c r="AE500" s="124"/>
      <c r="AF500" s="124"/>
      <c r="AG500" s="124"/>
      <c r="AH500" s="124"/>
      <c r="AI500" s="124"/>
      <c r="AJ500" s="124"/>
      <c r="AK500" s="124"/>
      <c r="AL500" s="124"/>
    </row>
    <row r="501" spans="1:38" ht="13.5" customHeight="1">
      <c r="A501" s="124"/>
      <c r="B501" s="249"/>
      <c r="C501" s="124"/>
      <c r="D501" s="134"/>
      <c r="E501" s="1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  <c r="V501" s="124"/>
      <c r="W501" s="124"/>
      <c r="X501" s="124"/>
      <c r="Y501" s="124"/>
      <c r="Z501" s="124"/>
      <c r="AA501" s="124"/>
      <c r="AB501" s="124"/>
      <c r="AC501" s="124"/>
      <c r="AD501" s="124"/>
      <c r="AE501" s="124"/>
      <c r="AF501" s="124"/>
      <c r="AG501" s="124"/>
      <c r="AH501" s="124"/>
      <c r="AI501" s="124"/>
      <c r="AJ501" s="124"/>
      <c r="AK501" s="124"/>
      <c r="AL501" s="124"/>
    </row>
    <row r="502" spans="1:38" ht="13.5" customHeight="1">
      <c r="A502" s="124"/>
      <c r="B502" s="249"/>
      <c r="C502" s="124"/>
      <c r="D502" s="134"/>
      <c r="E502" s="1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  <c r="V502" s="124"/>
      <c r="W502" s="124"/>
      <c r="X502" s="124"/>
      <c r="Y502" s="124"/>
      <c r="Z502" s="124"/>
      <c r="AA502" s="124"/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/>
    </row>
    <row r="503" spans="1:38" ht="13.5" customHeight="1">
      <c r="A503" s="124"/>
      <c r="B503" s="249"/>
      <c r="C503" s="124"/>
      <c r="D503" s="134"/>
      <c r="E503" s="1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  <c r="V503" s="124"/>
      <c r="W503" s="124"/>
      <c r="X503" s="124"/>
      <c r="Y503" s="124"/>
      <c r="Z503" s="124"/>
      <c r="AA503" s="124"/>
      <c r="AB503" s="124"/>
      <c r="AC503" s="124"/>
      <c r="AD503" s="124"/>
      <c r="AE503" s="124"/>
      <c r="AF503" s="124"/>
      <c r="AG503" s="124"/>
      <c r="AH503" s="124"/>
      <c r="AI503" s="124"/>
      <c r="AJ503" s="124"/>
      <c r="AK503" s="124"/>
      <c r="AL503" s="124"/>
    </row>
    <row r="504" spans="1:38" ht="13.5" customHeight="1">
      <c r="A504" s="124"/>
      <c r="B504" s="249"/>
      <c r="C504" s="124"/>
      <c r="D504" s="134"/>
      <c r="E504" s="1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4"/>
      <c r="X504" s="124"/>
      <c r="Y504" s="124"/>
      <c r="Z504" s="124"/>
      <c r="AA504" s="124"/>
      <c r="AB504" s="124"/>
      <c r="AC504" s="124"/>
      <c r="AD504" s="124"/>
      <c r="AE504" s="124"/>
      <c r="AF504" s="124"/>
      <c r="AG504" s="124"/>
      <c r="AH504" s="124"/>
      <c r="AI504" s="124"/>
      <c r="AJ504" s="124"/>
      <c r="AK504" s="124"/>
      <c r="AL504" s="124"/>
    </row>
    <row r="505" spans="1:38" ht="13.5" customHeight="1">
      <c r="A505" s="124"/>
      <c r="B505" s="249"/>
      <c r="C505" s="124"/>
      <c r="D505" s="134"/>
      <c r="E505" s="1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  <c r="V505" s="124"/>
      <c r="W505" s="124"/>
      <c r="X505" s="124"/>
      <c r="Y505" s="124"/>
      <c r="Z505" s="124"/>
      <c r="AA505" s="124"/>
      <c r="AB505" s="124"/>
      <c r="AC505" s="124"/>
      <c r="AD505" s="124"/>
      <c r="AE505" s="124"/>
      <c r="AF505" s="124"/>
      <c r="AG505" s="124"/>
      <c r="AH505" s="124"/>
      <c r="AI505" s="124"/>
      <c r="AJ505" s="124"/>
      <c r="AK505" s="124"/>
      <c r="AL505" s="124"/>
    </row>
    <row r="506" spans="1:38" ht="13.5" customHeight="1">
      <c r="A506" s="124"/>
      <c r="B506" s="249"/>
      <c r="C506" s="124"/>
      <c r="D506" s="134"/>
      <c r="E506" s="1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  <c r="V506" s="124"/>
      <c r="W506" s="124"/>
      <c r="X506" s="124"/>
      <c r="Y506" s="124"/>
      <c r="Z506" s="124"/>
      <c r="AA506" s="124"/>
      <c r="AB506" s="124"/>
      <c r="AC506" s="124"/>
      <c r="AD506" s="124"/>
      <c r="AE506" s="124"/>
      <c r="AF506" s="124"/>
      <c r="AG506" s="124"/>
      <c r="AH506" s="124"/>
      <c r="AI506" s="124"/>
      <c r="AJ506" s="124"/>
      <c r="AK506" s="124"/>
      <c r="AL506" s="124"/>
    </row>
    <row r="507" spans="1:38" ht="13.5" customHeight="1">
      <c r="A507" s="124"/>
      <c r="B507" s="249"/>
      <c r="C507" s="124"/>
      <c r="D507" s="134"/>
      <c r="E507" s="1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  <c r="V507" s="124"/>
      <c r="W507" s="124"/>
      <c r="X507" s="124"/>
      <c r="Y507" s="124"/>
      <c r="Z507" s="124"/>
      <c r="AA507" s="124"/>
      <c r="AB507" s="124"/>
      <c r="AC507" s="124"/>
      <c r="AD507" s="124"/>
      <c r="AE507" s="124"/>
      <c r="AF507" s="124"/>
      <c r="AG507" s="124"/>
      <c r="AH507" s="124"/>
      <c r="AI507" s="124"/>
      <c r="AJ507" s="124"/>
      <c r="AK507" s="124"/>
      <c r="AL507" s="124"/>
    </row>
    <row r="508" spans="1:38" ht="13.5" customHeight="1">
      <c r="A508" s="124"/>
      <c r="B508" s="249"/>
      <c r="C508" s="124"/>
      <c r="D508" s="134"/>
      <c r="E508" s="1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  <c r="V508" s="124"/>
      <c r="W508" s="124"/>
      <c r="X508" s="124"/>
      <c r="Y508" s="124"/>
      <c r="Z508" s="124"/>
      <c r="AA508" s="124"/>
      <c r="AB508" s="124"/>
      <c r="AC508" s="124"/>
      <c r="AD508" s="124"/>
      <c r="AE508" s="124"/>
      <c r="AF508" s="124"/>
      <c r="AG508" s="124"/>
      <c r="AH508" s="124"/>
      <c r="AI508" s="124"/>
      <c r="AJ508" s="124"/>
      <c r="AK508" s="124"/>
      <c r="AL508" s="124"/>
    </row>
    <row r="509" spans="1:38" ht="13.5" customHeight="1">
      <c r="A509" s="124"/>
      <c r="B509" s="249"/>
      <c r="C509" s="124"/>
      <c r="D509" s="134"/>
      <c r="E509" s="1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  <c r="V509" s="124"/>
      <c r="W509" s="124"/>
      <c r="X509" s="124"/>
      <c r="Y509" s="124"/>
      <c r="Z509" s="124"/>
      <c r="AA509" s="124"/>
      <c r="AB509" s="124"/>
      <c r="AC509" s="124"/>
      <c r="AD509" s="124"/>
      <c r="AE509" s="124"/>
      <c r="AF509" s="124"/>
      <c r="AG509" s="124"/>
      <c r="AH509" s="124"/>
      <c r="AI509" s="124"/>
      <c r="AJ509" s="124"/>
      <c r="AK509" s="124"/>
      <c r="AL509" s="124"/>
    </row>
    <row r="510" spans="1:38" ht="13.5" customHeight="1">
      <c r="A510" s="124"/>
      <c r="B510" s="249"/>
      <c r="C510" s="124"/>
      <c r="D510" s="134"/>
      <c r="E510" s="1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  <c r="V510" s="124"/>
      <c r="W510" s="124"/>
      <c r="X510" s="124"/>
      <c r="Y510" s="124"/>
      <c r="Z510" s="124"/>
      <c r="AA510" s="124"/>
      <c r="AB510" s="124"/>
      <c r="AC510" s="124"/>
      <c r="AD510" s="124"/>
      <c r="AE510" s="124"/>
      <c r="AF510" s="124"/>
      <c r="AG510" s="124"/>
      <c r="AH510" s="124"/>
      <c r="AI510" s="124"/>
      <c r="AJ510" s="124"/>
      <c r="AK510" s="124"/>
      <c r="AL510" s="124"/>
    </row>
    <row r="511" spans="1:38" ht="13.5" customHeight="1">
      <c r="A511" s="124"/>
      <c r="B511" s="249"/>
      <c r="C511" s="124"/>
      <c r="D511" s="134"/>
      <c r="E511" s="1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  <c r="V511" s="124"/>
      <c r="W511" s="124"/>
      <c r="X511" s="124"/>
      <c r="Y511" s="124"/>
      <c r="Z511" s="124"/>
      <c r="AA511" s="124"/>
      <c r="AB511" s="124"/>
      <c r="AC511" s="124"/>
      <c r="AD511" s="124"/>
      <c r="AE511" s="124"/>
      <c r="AF511" s="124"/>
      <c r="AG511" s="124"/>
      <c r="AH511" s="124"/>
      <c r="AI511" s="124"/>
      <c r="AJ511" s="124"/>
      <c r="AK511" s="124"/>
      <c r="AL511" s="124"/>
    </row>
    <row r="512" spans="1:38" ht="13.5" customHeight="1">
      <c r="A512" s="124"/>
      <c r="B512" s="249"/>
      <c r="C512" s="124"/>
      <c r="D512" s="134"/>
      <c r="E512" s="1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  <c r="V512" s="124"/>
      <c r="W512" s="124"/>
      <c r="X512" s="124"/>
      <c r="Y512" s="124"/>
      <c r="Z512" s="124"/>
      <c r="AA512" s="124"/>
      <c r="AB512" s="124"/>
      <c r="AC512" s="124"/>
      <c r="AD512" s="124"/>
      <c r="AE512" s="124"/>
      <c r="AF512" s="124"/>
      <c r="AG512" s="124"/>
      <c r="AH512" s="124"/>
      <c r="AI512" s="124"/>
      <c r="AJ512" s="124"/>
      <c r="AK512" s="124"/>
      <c r="AL512" s="124"/>
    </row>
    <row r="513" spans="1:38" ht="13.5" customHeight="1">
      <c r="A513" s="124"/>
      <c r="B513" s="249"/>
      <c r="C513" s="124"/>
      <c r="D513" s="134"/>
      <c r="E513" s="1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  <c r="V513" s="124"/>
      <c r="W513" s="124"/>
      <c r="X513" s="124"/>
      <c r="Y513" s="124"/>
      <c r="Z513" s="124"/>
      <c r="AA513" s="124"/>
      <c r="AB513" s="124"/>
      <c r="AC513" s="124"/>
      <c r="AD513" s="124"/>
      <c r="AE513" s="124"/>
      <c r="AF513" s="124"/>
      <c r="AG513" s="124"/>
      <c r="AH513" s="124"/>
      <c r="AI513" s="124"/>
      <c r="AJ513" s="124"/>
      <c r="AK513" s="124"/>
      <c r="AL513" s="124"/>
    </row>
    <row r="514" spans="1:38" ht="13.5" customHeight="1">
      <c r="A514" s="124"/>
      <c r="B514" s="249"/>
      <c r="C514" s="124"/>
      <c r="D514" s="134"/>
      <c r="E514" s="1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  <c r="V514" s="124"/>
      <c r="W514" s="124"/>
      <c r="X514" s="124"/>
      <c r="Y514" s="124"/>
      <c r="Z514" s="124"/>
      <c r="AA514" s="124"/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/>
    </row>
    <row r="515" spans="1:38" ht="13.5" customHeight="1">
      <c r="A515" s="124"/>
      <c r="B515" s="249"/>
      <c r="C515" s="124"/>
      <c r="D515" s="134"/>
      <c r="E515" s="1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  <c r="V515" s="124"/>
      <c r="W515" s="124"/>
      <c r="X515" s="124"/>
      <c r="Y515" s="124"/>
      <c r="Z515" s="124"/>
      <c r="AA515" s="124"/>
      <c r="AB515" s="124"/>
      <c r="AC515" s="124"/>
      <c r="AD515" s="124"/>
      <c r="AE515" s="124"/>
      <c r="AF515" s="124"/>
      <c r="AG515" s="124"/>
      <c r="AH515" s="124"/>
      <c r="AI515" s="124"/>
      <c r="AJ515" s="124"/>
      <c r="AK515" s="124"/>
      <c r="AL515" s="124"/>
    </row>
    <row r="516" spans="1:38" ht="13.5" customHeight="1">
      <c r="A516" s="124"/>
      <c r="B516" s="249"/>
      <c r="C516" s="124"/>
      <c r="D516" s="134"/>
      <c r="E516" s="1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  <c r="V516" s="124"/>
      <c r="W516" s="124"/>
      <c r="X516" s="124"/>
      <c r="Y516" s="124"/>
      <c r="Z516" s="124"/>
      <c r="AA516" s="124"/>
      <c r="AB516" s="124"/>
      <c r="AC516" s="124"/>
      <c r="AD516" s="124"/>
      <c r="AE516" s="124"/>
      <c r="AF516" s="124"/>
      <c r="AG516" s="124"/>
      <c r="AH516" s="124"/>
      <c r="AI516" s="124"/>
      <c r="AJ516" s="124"/>
      <c r="AK516" s="124"/>
      <c r="AL516" s="124"/>
    </row>
    <row r="517" spans="1:38" ht="13.5" customHeight="1">
      <c r="A517" s="124"/>
      <c r="B517" s="249"/>
      <c r="C517" s="124"/>
      <c r="D517" s="134"/>
      <c r="E517" s="1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  <c r="V517" s="124"/>
      <c r="W517" s="124"/>
      <c r="X517" s="124"/>
      <c r="Y517" s="124"/>
      <c r="Z517" s="124"/>
      <c r="AA517" s="124"/>
      <c r="AB517" s="124"/>
      <c r="AC517" s="124"/>
      <c r="AD517" s="124"/>
      <c r="AE517" s="124"/>
      <c r="AF517" s="124"/>
      <c r="AG517" s="124"/>
      <c r="AH517" s="124"/>
      <c r="AI517" s="124"/>
      <c r="AJ517" s="124"/>
      <c r="AK517" s="124"/>
      <c r="AL517" s="124"/>
    </row>
    <row r="518" spans="1:38" ht="13.5" customHeight="1">
      <c r="A518" s="124"/>
      <c r="B518" s="249"/>
      <c r="C518" s="124"/>
      <c r="D518" s="134"/>
      <c r="E518" s="1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  <c r="V518" s="124"/>
      <c r="W518" s="124"/>
      <c r="X518" s="124"/>
      <c r="Y518" s="124"/>
      <c r="Z518" s="124"/>
      <c r="AA518" s="124"/>
      <c r="AB518" s="124"/>
      <c r="AC518" s="124"/>
      <c r="AD518" s="124"/>
      <c r="AE518" s="124"/>
      <c r="AF518" s="124"/>
      <c r="AG518" s="124"/>
      <c r="AH518" s="124"/>
      <c r="AI518" s="124"/>
      <c r="AJ518" s="124"/>
      <c r="AK518" s="124"/>
      <c r="AL518" s="124"/>
    </row>
    <row r="519" spans="1:38" ht="13.5" customHeight="1">
      <c r="A519" s="124"/>
      <c r="B519" s="249"/>
      <c r="C519" s="124"/>
      <c r="D519" s="134"/>
      <c r="E519" s="1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  <c r="V519" s="124"/>
      <c r="W519" s="124"/>
      <c r="X519" s="124"/>
      <c r="Y519" s="124"/>
      <c r="Z519" s="124"/>
      <c r="AA519" s="124"/>
      <c r="AB519" s="124"/>
      <c r="AC519" s="124"/>
      <c r="AD519" s="124"/>
      <c r="AE519" s="124"/>
      <c r="AF519" s="124"/>
      <c r="AG519" s="124"/>
      <c r="AH519" s="124"/>
      <c r="AI519" s="124"/>
      <c r="AJ519" s="124"/>
      <c r="AK519" s="124"/>
      <c r="AL519" s="124"/>
    </row>
    <row r="520" spans="1:38" ht="13.5" customHeight="1">
      <c r="A520" s="124"/>
      <c r="B520" s="249"/>
      <c r="C520" s="124"/>
      <c r="D520" s="134"/>
      <c r="E520" s="1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  <c r="V520" s="124"/>
      <c r="W520" s="124"/>
      <c r="X520" s="124"/>
      <c r="Y520" s="124"/>
      <c r="Z520" s="124"/>
      <c r="AA520" s="124"/>
      <c r="AB520" s="124"/>
      <c r="AC520" s="124"/>
      <c r="AD520" s="124"/>
      <c r="AE520" s="124"/>
      <c r="AF520" s="124"/>
      <c r="AG520" s="124"/>
      <c r="AH520" s="124"/>
      <c r="AI520" s="124"/>
      <c r="AJ520" s="124"/>
      <c r="AK520" s="124"/>
      <c r="AL520" s="124"/>
    </row>
    <row r="521" spans="1:38" ht="13.5" customHeight="1">
      <c r="A521" s="124"/>
      <c r="B521" s="249"/>
      <c r="C521" s="124"/>
      <c r="D521" s="134"/>
      <c r="E521" s="1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  <c r="V521" s="124"/>
      <c r="W521" s="124"/>
      <c r="X521" s="124"/>
      <c r="Y521" s="124"/>
      <c r="Z521" s="124"/>
      <c r="AA521" s="124"/>
      <c r="AB521" s="124"/>
      <c r="AC521" s="124"/>
      <c r="AD521" s="124"/>
      <c r="AE521" s="124"/>
      <c r="AF521" s="124"/>
      <c r="AG521" s="124"/>
      <c r="AH521" s="124"/>
      <c r="AI521" s="124"/>
      <c r="AJ521" s="124"/>
      <c r="AK521" s="124"/>
      <c r="AL521" s="124"/>
    </row>
    <row r="522" spans="1:38" ht="13.5" customHeight="1">
      <c r="A522" s="124"/>
      <c r="B522" s="249"/>
      <c r="C522" s="124"/>
      <c r="D522" s="134"/>
      <c r="E522" s="1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  <c r="V522" s="124"/>
      <c r="W522" s="124"/>
      <c r="X522" s="124"/>
      <c r="Y522" s="124"/>
      <c r="Z522" s="124"/>
      <c r="AA522" s="124"/>
      <c r="AB522" s="124"/>
      <c r="AC522" s="124"/>
      <c r="AD522" s="124"/>
      <c r="AE522" s="124"/>
      <c r="AF522" s="124"/>
      <c r="AG522" s="124"/>
      <c r="AH522" s="124"/>
      <c r="AI522" s="124"/>
      <c r="AJ522" s="124"/>
      <c r="AK522" s="124"/>
      <c r="AL522" s="124"/>
    </row>
    <row r="523" spans="1:38" ht="13.5" customHeight="1">
      <c r="A523" s="124"/>
      <c r="B523" s="249"/>
      <c r="C523" s="124"/>
      <c r="D523" s="134"/>
      <c r="E523" s="1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  <c r="V523" s="124"/>
      <c r="W523" s="124"/>
      <c r="X523" s="124"/>
      <c r="Y523" s="124"/>
      <c r="Z523" s="124"/>
      <c r="AA523" s="124"/>
      <c r="AB523" s="124"/>
      <c r="AC523" s="124"/>
      <c r="AD523" s="124"/>
      <c r="AE523" s="124"/>
      <c r="AF523" s="124"/>
      <c r="AG523" s="124"/>
      <c r="AH523" s="124"/>
      <c r="AI523" s="124"/>
      <c r="AJ523" s="124"/>
      <c r="AK523" s="124"/>
      <c r="AL523" s="124"/>
    </row>
    <row r="524" spans="1:38" ht="13.5" customHeight="1">
      <c r="A524" s="124"/>
      <c r="B524" s="249"/>
      <c r="C524" s="124"/>
      <c r="D524" s="134"/>
      <c r="E524" s="1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  <c r="V524" s="124"/>
      <c r="W524" s="124"/>
      <c r="X524" s="124"/>
      <c r="Y524" s="124"/>
      <c r="Z524" s="124"/>
      <c r="AA524" s="124"/>
      <c r="AB524" s="124"/>
      <c r="AC524" s="124"/>
      <c r="AD524" s="124"/>
      <c r="AE524" s="124"/>
      <c r="AF524" s="124"/>
      <c r="AG524" s="124"/>
      <c r="AH524" s="124"/>
      <c r="AI524" s="124"/>
      <c r="AJ524" s="124"/>
      <c r="AK524" s="124"/>
      <c r="AL524" s="124"/>
    </row>
    <row r="525" spans="1:38" ht="13.5" customHeight="1">
      <c r="A525" s="124"/>
      <c r="B525" s="249"/>
      <c r="C525" s="124"/>
      <c r="D525" s="134"/>
      <c r="E525" s="1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  <c r="V525" s="124"/>
      <c r="W525" s="124"/>
      <c r="X525" s="124"/>
      <c r="Y525" s="124"/>
      <c r="Z525" s="124"/>
      <c r="AA525" s="124"/>
      <c r="AB525" s="124"/>
      <c r="AC525" s="124"/>
      <c r="AD525" s="124"/>
      <c r="AE525" s="124"/>
      <c r="AF525" s="124"/>
      <c r="AG525" s="124"/>
      <c r="AH525" s="124"/>
      <c r="AI525" s="124"/>
      <c r="AJ525" s="124"/>
      <c r="AK525" s="124"/>
      <c r="AL525" s="124"/>
    </row>
    <row r="526" spans="1:38" ht="13.5" customHeight="1">
      <c r="A526" s="124"/>
      <c r="B526" s="249"/>
      <c r="C526" s="124"/>
      <c r="D526" s="134"/>
      <c r="E526" s="13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  <c r="V526" s="124"/>
      <c r="W526" s="124"/>
      <c r="X526" s="124"/>
      <c r="Y526" s="124"/>
      <c r="Z526" s="124"/>
      <c r="AA526" s="124"/>
      <c r="AB526" s="124"/>
      <c r="AC526" s="124"/>
      <c r="AD526" s="124"/>
      <c r="AE526" s="124"/>
      <c r="AF526" s="124"/>
      <c r="AG526" s="124"/>
      <c r="AH526" s="124"/>
      <c r="AI526" s="124"/>
      <c r="AJ526" s="124"/>
      <c r="AK526" s="124"/>
      <c r="AL526" s="124"/>
    </row>
    <row r="527" spans="1:38" ht="13.5" customHeight="1">
      <c r="A527" s="124"/>
      <c r="B527" s="249"/>
      <c r="C527" s="124"/>
      <c r="D527" s="134"/>
      <c r="E527" s="13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  <c r="V527" s="124"/>
      <c r="W527" s="124"/>
      <c r="X527" s="124"/>
      <c r="Y527" s="124"/>
      <c r="Z527" s="124"/>
      <c r="AA527" s="124"/>
      <c r="AB527" s="124"/>
      <c r="AC527" s="124"/>
      <c r="AD527" s="124"/>
      <c r="AE527" s="124"/>
      <c r="AF527" s="124"/>
      <c r="AG527" s="124"/>
      <c r="AH527" s="124"/>
      <c r="AI527" s="124"/>
      <c r="AJ527" s="124"/>
      <c r="AK527" s="124"/>
      <c r="AL527" s="124"/>
    </row>
    <row r="528" spans="1:38" ht="13.5" customHeight="1">
      <c r="A528" s="124"/>
      <c r="B528" s="249"/>
      <c r="C528" s="124"/>
      <c r="D528" s="134"/>
      <c r="E528" s="13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  <c r="V528" s="124"/>
      <c r="W528" s="124"/>
      <c r="X528" s="124"/>
      <c r="Y528" s="124"/>
      <c r="Z528" s="124"/>
      <c r="AA528" s="124"/>
      <c r="AB528" s="124"/>
      <c r="AC528" s="124"/>
      <c r="AD528" s="124"/>
      <c r="AE528" s="124"/>
      <c r="AF528" s="124"/>
      <c r="AG528" s="124"/>
      <c r="AH528" s="124"/>
      <c r="AI528" s="124"/>
      <c r="AJ528" s="124"/>
      <c r="AK528" s="124"/>
      <c r="AL528" s="124"/>
    </row>
    <row r="529" spans="1:38" ht="13.5" customHeight="1">
      <c r="A529" s="124"/>
      <c r="B529" s="249"/>
      <c r="C529" s="124"/>
      <c r="D529" s="134"/>
      <c r="E529" s="13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4"/>
      <c r="X529" s="124"/>
      <c r="Y529" s="124"/>
      <c r="Z529" s="124"/>
      <c r="AA529" s="124"/>
      <c r="AB529" s="124"/>
      <c r="AC529" s="124"/>
      <c r="AD529" s="124"/>
      <c r="AE529" s="124"/>
      <c r="AF529" s="124"/>
      <c r="AG529" s="124"/>
      <c r="AH529" s="124"/>
      <c r="AI529" s="124"/>
      <c r="AJ529" s="124"/>
      <c r="AK529" s="124"/>
      <c r="AL529" s="124"/>
    </row>
    <row r="530" spans="1:38" ht="13.5" customHeight="1">
      <c r="A530" s="124"/>
      <c r="B530" s="249"/>
      <c r="C530" s="124"/>
      <c r="D530" s="134"/>
      <c r="E530" s="13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  <c r="V530" s="124"/>
      <c r="W530" s="124"/>
      <c r="X530" s="124"/>
      <c r="Y530" s="124"/>
      <c r="Z530" s="124"/>
      <c r="AA530" s="124"/>
      <c r="AB530" s="124"/>
      <c r="AC530" s="124"/>
      <c r="AD530" s="124"/>
      <c r="AE530" s="124"/>
      <c r="AF530" s="124"/>
      <c r="AG530" s="124"/>
      <c r="AH530" s="124"/>
      <c r="AI530" s="124"/>
      <c r="AJ530" s="124"/>
      <c r="AK530" s="124"/>
      <c r="AL530" s="124"/>
    </row>
    <row r="531" spans="1:38" ht="13.5" customHeight="1">
      <c r="A531" s="124"/>
      <c r="B531" s="249"/>
      <c r="C531" s="124"/>
      <c r="D531" s="134"/>
      <c r="E531" s="13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  <c r="V531" s="124"/>
      <c r="W531" s="124"/>
      <c r="X531" s="124"/>
      <c r="Y531" s="124"/>
      <c r="Z531" s="124"/>
      <c r="AA531" s="124"/>
      <c r="AB531" s="124"/>
      <c r="AC531" s="124"/>
      <c r="AD531" s="124"/>
      <c r="AE531" s="124"/>
      <c r="AF531" s="124"/>
      <c r="AG531" s="124"/>
      <c r="AH531" s="124"/>
      <c r="AI531" s="124"/>
      <c r="AJ531" s="124"/>
      <c r="AK531" s="124"/>
      <c r="AL531" s="124"/>
    </row>
    <row r="532" spans="1:38" ht="13.5" customHeight="1">
      <c r="A532" s="124"/>
      <c r="B532" s="249"/>
      <c r="C532" s="124"/>
      <c r="D532" s="134"/>
      <c r="E532" s="13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  <c r="V532" s="124"/>
      <c r="W532" s="124"/>
      <c r="X532" s="124"/>
      <c r="Y532" s="124"/>
      <c r="Z532" s="124"/>
      <c r="AA532" s="124"/>
      <c r="AB532" s="124"/>
      <c r="AC532" s="124"/>
      <c r="AD532" s="124"/>
      <c r="AE532" s="124"/>
      <c r="AF532" s="124"/>
      <c r="AG532" s="124"/>
      <c r="AH532" s="124"/>
      <c r="AI532" s="124"/>
      <c r="AJ532" s="124"/>
      <c r="AK532" s="124"/>
      <c r="AL532" s="124"/>
    </row>
    <row r="533" spans="1:38" ht="13.5" customHeight="1">
      <c r="A533" s="124"/>
      <c r="B533" s="249"/>
      <c r="C533" s="124"/>
      <c r="D533" s="134"/>
      <c r="E533" s="13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  <c r="V533" s="124"/>
      <c r="W533" s="124"/>
      <c r="X533" s="124"/>
      <c r="Y533" s="124"/>
      <c r="Z533" s="124"/>
      <c r="AA533" s="124"/>
      <c r="AB533" s="124"/>
      <c r="AC533" s="124"/>
      <c r="AD533" s="124"/>
      <c r="AE533" s="124"/>
      <c r="AF533" s="124"/>
      <c r="AG533" s="124"/>
      <c r="AH533" s="124"/>
      <c r="AI533" s="124"/>
      <c r="AJ533" s="124"/>
      <c r="AK533" s="124"/>
      <c r="AL533" s="124"/>
    </row>
    <row r="534" spans="1:38" ht="13.5" customHeight="1">
      <c r="A534" s="124"/>
      <c r="B534" s="249"/>
      <c r="C534" s="124"/>
      <c r="D534" s="134"/>
      <c r="E534" s="13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  <c r="V534" s="124"/>
      <c r="W534" s="124"/>
      <c r="X534" s="124"/>
      <c r="Y534" s="124"/>
      <c r="Z534" s="124"/>
      <c r="AA534" s="124"/>
      <c r="AB534" s="124"/>
      <c r="AC534" s="124"/>
      <c r="AD534" s="124"/>
      <c r="AE534" s="124"/>
      <c r="AF534" s="124"/>
      <c r="AG534" s="124"/>
      <c r="AH534" s="124"/>
      <c r="AI534" s="124"/>
      <c r="AJ534" s="124"/>
      <c r="AK534" s="124"/>
      <c r="AL534" s="124"/>
    </row>
    <row r="535" spans="1:38" ht="13.5" customHeight="1">
      <c r="A535" s="124"/>
      <c r="B535" s="249"/>
      <c r="C535" s="124"/>
      <c r="D535" s="134"/>
      <c r="E535" s="1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  <c r="V535" s="124"/>
      <c r="W535" s="124"/>
      <c r="X535" s="124"/>
      <c r="Y535" s="124"/>
      <c r="Z535" s="124"/>
      <c r="AA535" s="124"/>
      <c r="AB535" s="124"/>
      <c r="AC535" s="124"/>
      <c r="AD535" s="124"/>
      <c r="AE535" s="124"/>
      <c r="AF535" s="124"/>
      <c r="AG535" s="124"/>
      <c r="AH535" s="124"/>
      <c r="AI535" s="124"/>
      <c r="AJ535" s="124"/>
      <c r="AK535" s="124"/>
      <c r="AL535" s="124"/>
    </row>
    <row r="536" spans="1:38" ht="13.5" customHeight="1">
      <c r="A536" s="124"/>
      <c r="B536" s="249"/>
      <c r="C536" s="124"/>
      <c r="D536" s="134"/>
      <c r="E536" s="1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  <c r="V536" s="124"/>
      <c r="W536" s="124"/>
      <c r="X536" s="124"/>
      <c r="Y536" s="124"/>
      <c r="Z536" s="124"/>
      <c r="AA536" s="124"/>
      <c r="AB536" s="124"/>
      <c r="AC536" s="124"/>
      <c r="AD536" s="124"/>
      <c r="AE536" s="124"/>
      <c r="AF536" s="124"/>
      <c r="AG536" s="124"/>
      <c r="AH536" s="124"/>
      <c r="AI536" s="124"/>
      <c r="AJ536" s="124"/>
      <c r="AK536" s="124"/>
      <c r="AL536" s="124"/>
    </row>
    <row r="537" spans="1:38" ht="13.5" customHeight="1">
      <c r="A537" s="124"/>
      <c r="B537" s="249"/>
      <c r="C537" s="124"/>
      <c r="D537" s="134"/>
      <c r="E537" s="1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  <c r="V537" s="124"/>
      <c r="W537" s="124"/>
      <c r="X537" s="124"/>
      <c r="Y537" s="124"/>
      <c r="Z537" s="124"/>
      <c r="AA537" s="124"/>
      <c r="AB537" s="124"/>
      <c r="AC537" s="124"/>
      <c r="AD537" s="124"/>
      <c r="AE537" s="124"/>
      <c r="AF537" s="124"/>
      <c r="AG537" s="124"/>
      <c r="AH537" s="124"/>
      <c r="AI537" s="124"/>
      <c r="AJ537" s="124"/>
      <c r="AK537" s="124"/>
      <c r="AL537" s="124"/>
    </row>
    <row r="538" spans="1:38" ht="13.5" customHeight="1">
      <c r="A538" s="124"/>
      <c r="B538" s="249"/>
      <c r="C538" s="124"/>
      <c r="D538" s="134"/>
      <c r="E538" s="1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  <c r="V538" s="124"/>
      <c r="W538" s="124"/>
      <c r="X538" s="124"/>
      <c r="Y538" s="124"/>
      <c r="Z538" s="124"/>
      <c r="AA538" s="124"/>
      <c r="AB538" s="124"/>
      <c r="AC538" s="124"/>
      <c r="AD538" s="124"/>
      <c r="AE538" s="124"/>
      <c r="AF538" s="124"/>
      <c r="AG538" s="124"/>
      <c r="AH538" s="124"/>
      <c r="AI538" s="124"/>
      <c r="AJ538" s="124"/>
      <c r="AK538" s="124"/>
      <c r="AL538" s="124"/>
    </row>
    <row r="539" spans="1:38" ht="13.5" customHeight="1">
      <c r="A539" s="124"/>
      <c r="B539" s="249"/>
      <c r="C539" s="124"/>
      <c r="D539" s="134"/>
      <c r="E539" s="1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  <c r="V539" s="124"/>
      <c r="W539" s="124"/>
      <c r="X539" s="124"/>
      <c r="Y539" s="124"/>
      <c r="Z539" s="124"/>
      <c r="AA539" s="124"/>
      <c r="AB539" s="124"/>
      <c r="AC539" s="124"/>
      <c r="AD539" s="124"/>
      <c r="AE539" s="124"/>
      <c r="AF539" s="124"/>
      <c r="AG539" s="124"/>
      <c r="AH539" s="124"/>
      <c r="AI539" s="124"/>
      <c r="AJ539" s="124"/>
      <c r="AK539" s="124"/>
      <c r="AL539" s="124"/>
    </row>
    <row r="540" spans="1:38" ht="13.5" customHeight="1">
      <c r="A540" s="124"/>
      <c r="B540" s="249"/>
      <c r="C540" s="124"/>
      <c r="D540" s="134"/>
      <c r="E540" s="1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</row>
    <row r="541" spans="1:38" ht="13.5" customHeight="1">
      <c r="A541" s="124"/>
      <c r="B541" s="249"/>
      <c r="C541" s="124"/>
      <c r="D541" s="134"/>
      <c r="E541" s="1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  <c r="AF541" s="124"/>
      <c r="AG541" s="124"/>
      <c r="AH541" s="124"/>
      <c r="AI541" s="124"/>
      <c r="AJ541" s="124"/>
      <c r="AK541" s="124"/>
      <c r="AL541" s="124"/>
    </row>
    <row r="542" spans="1:38" ht="13.5" customHeight="1">
      <c r="A542" s="124"/>
      <c r="B542" s="249"/>
      <c r="C542" s="124"/>
      <c r="D542" s="134"/>
      <c r="E542" s="1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  <c r="V542" s="124"/>
      <c r="W542" s="124"/>
      <c r="X542" s="124"/>
      <c r="Y542" s="124"/>
      <c r="Z542" s="124"/>
      <c r="AA542" s="124"/>
      <c r="AB542" s="124"/>
      <c r="AC542" s="124"/>
      <c r="AD542" s="124"/>
      <c r="AE542" s="124"/>
      <c r="AF542" s="124"/>
      <c r="AG542" s="124"/>
      <c r="AH542" s="124"/>
      <c r="AI542" s="124"/>
      <c r="AJ542" s="124"/>
      <c r="AK542" s="124"/>
      <c r="AL542" s="124"/>
    </row>
    <row r="543" spans="1:38" ht="13.5" customHeight="1">
      <c r="A543" s="124"/>
      <c r="B543" s="249"/>
      <c r="C543" s="124"/>
      <c r="D543" s="134"/>
      <c r="E543" s="1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  <c r="V543" s="124"/>
      <c r="W543" s="124"/>
      <c r="X543" s="124"/>
      <c r="Y543" s="124"/>
      <c r="Z543" s="124"/>
      <c r="AA543" s="124"/>
      <c r="AB543" s="124"/>
      <c r="AC543" s="124"/>
      <c r="AD543" s="124"/>
      <c r="AE543" s="124"/>
      <c r="AF543" s="124"/>
      <c r="AG543" s="124"/>
      <c r="AH543" s="124"/>
      <c r="AI543" s="124"/>
      <c r="AJ543" s="124"/>
      <c r="AK543" s="124"/>
      <c r="AL543" s="124"/>
    </row>
    <row r="544" spans="1:38" ht="13.5" customHeight="1">
      <c r="A544" s="124"/>
      <c r="B544" s="249"/>
      <c r="C544" s="124"/>
      <c r="D544" s="134"/>
      <c r="E544" s="1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  <c r="V544" s="124"/>
      <c r="W544" s="124"/>
      <c r="X544" s="124"/>
      <c r="Y544" s="124"/>
      <c r="Z544" s="124"/>
      <c r="AA544" s="124"/>
      <c r="AB544" s="124"/>
      <c r="AC544" s="124"/>
      <c r="AD544" s="124"/>
      <c r="AE544" s="124"/>
      <c r="AF544" s="124"/>
      <c r="AG544" s="124"/>
      <c r="AH544" s="124"/>
      <c r="AI544" s="124"/>
      <c r="AJ544" s="124"/>
      <c r="AK544" s="124"/>
      <c r="AL544" s="124"/>
    </row>
    <row r="545" spans="1:38" ht="13.5" customHeight="1">
      <c r="A545" s="124"/>
      <c r="B545" s="249"/>
      <c r="C545" s="124"/>
      <c r="D545" s="134"/>
      <c r="E545" s="1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  <c r="V545" s="124"/>
      <c r="W545" s="124"/>
      <c r="X545" s="124"/>
      <c r="Y545" s="124"/>
      <c r="Z545" s="124"/>
      <c r="AA545" s="124"/>
      <c r="AB545" s="124"/>
      <c r="AC545" s="124"/>
      <c r="AD545" s="124"/>
      <c r="AE545" s="124"/>
      <c r="AF545" s="124"/>
      <c r="AG545" s="124"/>
      <c r="AH545" s="124"/>
      <c r="AI545" s="124"/>
      <c r="AJ545" s="124"/>
      <c r="AK545" s="124"/>
      <c r="AL545" s="124"/>
    </row>
    <row r="546" spans="1:38" ht="13.5" customHeight="1">
      <c r="A546" s="124"/>
      <c r="B546" s="249"/>
      <c r="C546" s="124"/>
      <c r="D546" s="134"/>
      <c r="E546" s="1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  <c r="AC546" s="124"/>
      <c r="AD546" s="124"/>
      <c r="AE546" s="124"/>
      <c r="AF546" s="124"/>
      <c r="AG546" s="124"/>
      <c r="AH546" s="124"/>
      <c r="AI546" s="124"/>
      <c r="AJ546" s="124"/>
      <c r="AK546" s="124"/>
      <c r="AL546" s="124"/>
    </row>
    <row r="547" spans="1:38" ht="13.5" customHeight="1">
      <c r="A547" s="124"/>
      <c r="B547" s="249"/>
      <c r="C547" s="124"/>
      <c r="D547" s="134"/>
      <c r="E547" s="1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  <c r="AC547" s="124"/>
      <c r="AD547" s="124"/>
      <c r="AE547" s="124"/>
      <c r="AF547" s="124"/>
      <c r="AG547" s="124"/>
      <c r="AH547" s="124"/>
      <c r="AI547" s="124"/>
      <c r="AJ547" s="124"/>
      <c r="AK547" s="124"/>
      <c r="AL547" s="124"/>
    </row>
    <row r="548" spans="1:38" ht="13.5" customHeight="1">
      <c r="A548" s="124"/>
      <c r="B548" s="249"/>
      <c r="C548" s="124"/>
      <c r="D548" s="134"/>
      <c r="E548" s="1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  <c r="AC548" s="124"/>
      <c r="AD548" s="124"/>
      <c r="AE548" s="124"/>
      <c r="AF548" s="124"/>
      <c r="AG548" s="124"/>
      <c r="AH548" s="124"/>
      <c r="AI548" s="124"/>
      <c r="AJ548" s="124"/>
      <c r="AK548" s="124"/>
      <c r="AL548" s="124"/>
    </row>
    <row r="549" spans="1:38" ht="13.5" customHeight="1">
      <c r="A549" s="124"/>
      <c r="B549" s="249"/>
      <c r="C549" s="124"/>
      <c r="D549" s="134"/>
      <c r="E549" s="1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  <c r="AC549" s="124"/>
      <c r="AD549" s="124"/>
      <c r="AE549" s="124"/>
      <c r="AF549" s="124"/>
      <c r="AG549" s="124"/>
      <c r="AH549" s="124"/>
      <c r="AI549" s="124"/>
      <c r="AJ549" s="124"/>
      <c r="AK549" s="124"/>
      <c r="AL549" s="124"/>
    </row>
    <row r="550" spans="1:38" ht="13.5" customHeight="1">
      <c r="A550" s="124"/>
      <c r="B550" s="249"/>
      <c r="C550" s="124"/>
      <c r="D550" s="134"/>
      <c r="E550" s="1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4"/>
      <c r="AC550" s="124"/>
      <c r="AD550" s="124"/>
      <c r="AE550" s="124"/>
      <c r="AF550" s="124"/>
      <c r="AG550" s="124"/>
      <c r="AH550" s="124"/>
      <c r="AI550" s="124"/>
      <c r="AJ550" s="124"/>
      <c r="AK550" s="124"/>
      <c r="AL550" s="124"/>
    </row>
    <row r="551" spans="1:38" ht="13.5" customHeight="1">
      <c r="A551" s="124"/>
      <c r="B551" s="249"/>
      <c r="C551" s="124"/>
      <c r="D551" s="134"/>
      <c r="E551" s="1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  <c r="AC551" s="124"/>
      <c r="AD551" s="124"/>
      <c r="AE551" s="124"/>
      <c r="AF551" s="124"/>
      <c r="AG551" s="124"/>
      <c r="AH551" s="124"/>
      <c r="AI551" s="124"/>
      <c r="AJ551" s="124"/>
      <c r="AK551" s="124"/>
      <c r="AL551" s="124"/>
    </row>
    <row r="552" spans="1:38" ht="13.5" customHeight="1">
      <c r="A552" s="124"/>
      <c r="B552" s="249"/>
      <c r="C552" s="124"/>
      <c r="D552" s="134"/>
      <c r="E552" s="1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4"/>
      <c r="AC552" s="124"/>
      <c r="AD552" s="124"/>
      <c r="AE552" s="124"/>
      <c r="AF552" s="124"/>
      <c r="AG552" s="124"/>
      <c r="AH552" s="124"/>
      <c r="AI552" s="124"/>
      <c r="AJ552" s="124"/>
      <c r="AK552" s="124"/>
      <c r="AL552" s="124"/>
    </row>
    <row r="553" spans="1:38" ht="13.5" customHeight="1">
      <c r="A553" s="124"/>
      <c r="B553" s="249"/>
      <c r="C553" s="124"/>
      <c r="D553" s="134"/>
      <c r="E553" s="1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  <c r="AC553" s="124"/>
      <c r="AD553" s="124"/>
      <c r="AE553" s="124"/>
      <c r="AF553" s="124"/>
      <c r="AG553" s="124"/>
      <c r="AH553" s="124"/>
      <c r="AI553" s="124"/>
      <c r="AJ553" s="124"/>
      <c r="AK553" s="124"/>
      <c r="AL553" s="124"/>
    </row>
    <row r="554" spans="1:38" ht="13.5" customHeight="1">
      <c r="A554" s="124"/>
      <c r="B554" s="249"/>
      <c r="C554" s="124"/>
      <c r="D554" s="134"/>
      <c r="E554" s="1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  <c r="AD554" s="124"/>
      <c r="AE554" s="124"/>
      <c r="AF554" s="124"/>
      <c r="AG554" s="124"/>
      <c r="AH554" s="124"/>
      <c r="AI554" s="124"/>
      <c r="AJ554" s="124"/>
      <c r="AK554" s="124"/>
      <c r="AL554" s="124"/>
    </row>
    <row r="555" spans="1:38" ht="13.5" customHeight="1">
      <c r="A555" s="124"/>
      <c r="B555" s="249"/>
      <c r="C555" s="124"/>
      <c r="D555" s="134"/>
      <c r="E555" s="1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  <c r="AC555" s="124"/>
      <c r="AD555" s="124"/>
      <c r="AE555" s="124"/>
      <c r="AF555" s="124"/>
      <c r="AG555" s="124"/>
      <c r="AH555" s="124"/>
      <c r="AI555" s="124"/>
      <c r="AJ555" s="124"/>
      <c r="AK555" s="124"/>
      <c r="AL555" s="124"/>
    </row>
    <row r="556" spans="1:38" ht="13.5" customHeight="1">
      <c r="A556" s="124"/>
      <c r="B556" s="249"/>
      <c r="C556" s="124"/>
      <c r="D556" s="134"/>
      <c r="E556" s="1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  <c r="AC556" s="124"/>
      <c r="AD556" s="124"/>
      <c r="AE556" s="124"/>
      <c r="AF556" s="124"/>
      <c r="AG556" s="124"/>
      <c r="AH556" s="124"/>
      <c r="AI556" s="124"/>
      <c r="AJ556" s="124"/>
      <c r="AK556" s="124"/>
      <c r="AL556" s="124"/>
    </row>
    <row r="557" spans="1:38" ht="13.5" customHeight="1">
      <c r="A557" s="124"/>
      <c r="B557" s="249"/>
      <c r="C557" s="124"/>
      <c r="D557" s="134"/>
      <c r="E557" s="1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  <c r="AC557" s="124"/>
      <c r="AD557" s="124"/>
      <c r="AE557" s="124"/>
      <c r="AF557" s="124"/>
      <c r="AG557" s="124"/>
      <c r="AH557" s="124"/>
      <c r="AI557" s="124"/>
      <c r="AJ557" s="124"/>
      <c r="AK557" s="124"/>
      <c r="AL557" s="124"/>
    </row>
    <row r="558" spans="1:38" ht="13.5" customHeight="1">
      <c r="A558" s="124"/>
      <c r="B558" s="249"/>
      <c r="C558" s="124"/>
      <c r="D558" s="134"/>
      <c r="E558" s="1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  <c r="AC558" s="124"/>
      <c r="AD558" s="124"/>
      <c r="AE558" s="124"/>
      <c r="AF558" s="124"/>
      <c r="AG558" s="124"/>
      <c r="AH558" s="124"/>
      <c r="AI558" s="124"/>
      <c r="AJ558" s="124"/>
      <c r="AK558" s="124"/>
      <c r="AL558" s="124"/>
    </row>
    <row r="559" spans="1:38" ht="13.5" customHeight="1">
      <c r="A559" s="124"/>
      <c r="B559" s="249"/>
      <c r="C559" s="124"/>
      <c r="D559" s="134"/>
      <c r="E559" s="1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4"/>
      <c r="AC559" s="124"/>
      <c r="AD559" s="124"/>
      <c r="AE559" s="124"/>
      <c r="AF559" s="124"/>
      <c r="AG559" s="124"/>
      <c r="AH559" s="124"/>
      <c r="AI559" s="124"/>
      <c r="AJ559" s="124"/>
      <c r="AK559" s="124"/>
      <c r="AL559" s="124"/>
    </row>
    <row r="560" spans="1:38" ht="13.5" customHeight="1">
      <c r="A560" s="124"/>
      <c r="B560" s="249"/>
      <c r="C560" s="124"/>
      <c r="D560" s="134"/>
      <c r="E560" s="1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4"/>
      <c r="AC560" s="124"/>
      <c r="AD560" s="124"/>
      <c r="AE560" s="124"/>
      <c r="AF560" s="124"/>
      <c r="AG560" s="124"/>
      <c r="AH560" s="124"/>
      <c r="AI560" s="124"/>
      <c r="AJ560" s="124"/>
      <c r="AK560" s="124"/>
      <c r="AL560" s="124"/>
    </row>
    <row r="561" spans="1:38" ht="13.5" customHeight="1">
      <c r="A561" s="124"/>
      <c r="B561" s="249"/>
      <c r="C561" s="124"/>
      <c r="D561" s="134"/>
      <c r="E561" s="1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  <c r="AC561" s="124"/>
      <c r="AD561" s="124"/>
      <c r="AE561" s="124"/>
      <c r="AF561" s="124"/>
      <c r="AG561" s="124"/>
      <c r="AH561" s="124"/>
      <c r="AI561" s="124"/>
      <c r="AJ561" s="124"/>
      <c r="AK561" s="124"/>
      <c r="AL561" s="124"/>
    </row>
    <row r="562" spans="1:38" ht="13.5" customHeight="1">
      <c r="A562" s="124"/>
      <c r="B562" s="249"/>
      <c r="C562" s="124"/>
      <c r="D562" s="134"/>
      <c r="E562" s="1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  <c r="AC562" s="124"/>
      <c r="AD562" s="124"/>
      <c r="AE562" s="124"/>
      <c r="AF562" s="124"/>
      <c r="AG562" s="124"/>
      <c r="AH562" s="124"/>
      <c r="AI562" s="124"/>
      <c r="AJ562" s="124"/>
      <c r="AK562" s="124"/>
      <c r="AL562" s="124"/>
    </row>
    <row r="563" spans="1:38" ht="13.5" customHeight="1">
      <c r="A563" s="124"/>
      <c r="B563" s="249"/>
      <c r="C563" s="124"/>
      <c r="D563" s="134"/>
      <c r="E563" s="1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  <c r="AE563" s="124"/>
      <c r="AF563" s="124"/>
      <c r="AG563" s="124"/>
      <c r="AH563" s="124"/>
      <c r="AI563" s="124"/>
      <c r="AJ563" s="124"/>
      <c r="AK563" s="124"/>
      <c r="AL563" s="124"/>
    </row>
    <row r="564" spans="1:38" ht="13.5" customHeight="1">
      <c r="A564" s="124"/>
      <c r="B564" s="249"/>
      <c r="C564" s="124"/>
      <c r="D564" s="134"/>
      <c r="E564" s="1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  <c r="AC564" s="124"/>
      <c r="AD564" s="124"/>
      <c r="AE564" s="124"/>
      <c r="AF564" s="124"/>
      <c r="AG564" s="124"/>
      <c r="AH564" s="124"/>
      <c r="AI564" s="124"/>
      <c r="AJ564" s="124"/>
      <c r="AK564" s="124"/>
      <c r="AL564" s="124"/>
    </row>
    <row r="565" spans="1:38" ht="13.5" customHeight="1">
      <c r="A565" s="124"/>
      <c r="B565" s="249"/>
      <c r="C565" s="124"/>
      <c r="D565" s="134"/>
      <c r="E565" s="1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  <c r="AC565" s="124"/>
      <c r="AD565" s="124"/>
      <c r="AE565" s="124"/>
      <c r="AF565" s="124"/>
      <c r="AG565" s="124"/>
      <c r="AH565" s="124"/>
      <c r="AI565" s="124"/>
      <c r="AJ565" s="124"/>
      <c r="AK565" s="124"/>
      <c r="AL565" s="124"/>
    </row>
    <row r="566" spans="1:38" ht="13.5" customHeight="1">
      <c r="A566" s="124"/>
      <c r="B566" s="249"/>
      <c r="C566" s="124"/>
      <c r="D566" s="134"/>
      <c r="E566" s="1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  <c r="AC566" s="124"/>
      <c r="AD566" s="124"/>
      <c r="AE566" s="124"/>
      <c r="AF566" s="124"/>
      <c r="AG566" s="124"/>
      <c r="AH566" s="124"/>
      <c r="AI566" s="124"/>
      <c r="AJ566" s="124"/>
      <c r="AK566" s="124"/>
      <c r="AL566" s="124"/>
    </row>
    <row r="567" spans="1:38" ht="13.5" customHeight="1">
      <c r="A567" s="124"/>
      <c r="B567" s="249"/>
      <c r="C567" s="124"/>
      <c r="D567" s="134"/>
      <c r="E567" s="1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  <c r="AC567" s="124"/>
      <c r="AD567" s="124"/>
      <c r="AE567" s="124"/>
      <c r="AF567" s="124"/>
      <c r="AG567" s="124"/>
      <c r="AH567" s="124"/>
      <c r="AI567" s="124"/>
      <c r="AJ567" s="124"/>
      <c r="AK567" s="124"/>
      <c r="AL567" s="124"/>
    </row>
    <row r="568" spans="1:38" ht="13.5" customHeight="1">
      <c r="A568" s="124"/>
      <c r="B568" s="249"/>
      <c r="C568" s="124"/>
      <c r="D568" s="134"/>
      <c r="E568" s="1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  <c r="AC568" s="124"/>
      <c r="AD568" s="124"/>
      <c r="AE568" s="124"/>
      <c r="AF568" s="124"/>
      <c r="AG568" s="124"/>
      <c r="AH568" s="124"/>
      <c r="AI568" s="124"/>
      <c r="AJ568" s="124"/>
      <c r="AK568" s="124"/>
      <c r="AL568" s="124"/>
    </row>
    <row r="569" spans="1:38" ht="13.5" customHeight="1">
      <c r="A569" s="124"/>
      <c r="B569" s="249"/>
      <c r="C569" s="124"/>
      <c r="D569" s="134"/>
      <c r="E569" s="1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  <c r="AC569" s="124"/>
      <c r="AD569" s="124"/>
      <c r="AE569" s="124"/>
      <c r="AF569" s="124"/>
      <c r="AG569" s="124"/>
      <c r="AH569" s="124"/>
      <c r="AI569" s="124"/>
      <c r="AJ569" s="124"/>
      <c r="AK569" s="124"/>
      <c r="AL569" s="124"/>
    </row>
    <row r="570" spans="1:38" ht="13.5" customHeight="1">
      <c r="A570" s="124"/>
      <c r="B570" s="249"/>
      <c r="C570" s="124"/>
      <c r="D570" s="134"/>
      <c r="E570" s="1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  <c r="AC570" s="124"/>
      <c r="AD570" s="124"/>
      <c r="AE570" s="124"/>
      <c r="AF570" s="124"/>
      <c r="AG570" s="124"/>
      <c r="AH570" s="124"/>
      <c r="AI570" s="124"/>
      <c r="AJ570" s="124"/>
      <c r="AK570" s="124"/>
      <c r="AL570" s="124"/>
    </row>
    <row r="571" spans="1:38" ht="13.5" customHeight="1">
      <c r="A571" s="124"/>
      <c r="B571" s="249"/>
      <c r="C571" s="124"/>
      <c r="D571" s="134"/>
      <c r="E571" s="1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  <c r="AC571" s="124"/>
      <c r="AD571" s="124"/>
      <c r="AE571" s="124"/>
      <c r="AF571" s="124"/>
      <c r="AG571" s="124"/>
      <c r="AH571" s="124"/>
      <c r="AI571" s="124"/>
      <c r="AJ571" s="124"/>
      <c r="AK571" s="124"/>
      <c r="AL571" s="124"/>
    </row>
    <row r="572" spans="1:38" ht="13.5" customHeight="1">
      <c r="A572" s="124"/>
      <c r="B572" s="249"/>
      <c r="C572" s="124"/>
      <c r="D572" s="134"/>
      <c r="E572" s="1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  <c r="AC572" s="124"/>
      <c r="AD572" s="124"/>
      <c r="AE572" s="124"/>
      <c r="AF572" s="124"/>
      <c r="AG572" s="124"/>
      <c r="AH572" s="124"/>
      <c r="AI572" s="124"/>
      <c r="AJ572" s="124"/>
      <c r="AK572" s="124"/>
      <c r="AL572" s="124"/>
    </row>
    <row r="573" spans="1:38" ht="13.5" customHeight="1">
      <c r="A573" s="124"/>
      <c r="B573" s="249"/>
      <c r="C573" s="124"/>
      <c r="D573" s="134"/>
      <c r="E573" s="1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  <c r="AC573" s="124"/>
      <c r="AD573" s="124"/>
      <c r="AE573" s="124"/>
      <c r="AF573" s="124"/>
      <c r="AG573" s="124"/>
      <c r="AH573" s="124"/>
      <c r="AI573" s="124"/>
      <c r="AJ573" s="124"/>
      <c r="AK573" s="124"/>
      <c r="AL573" s="124"/>
    </row>
    <row r="574" spans="1:38" ht="13.5" customHeight="1">
      <c r="A574" s="124"/>
      <c r="B574" s="249"/>
      <c r="C574" s="124"/>
      <c r="D574" s="134"/>
      <c r="E574" s="1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  <c r="AC574" s="124"/>
      <c r="AD574" s="124"/>
      <c r="AE574" s="124"/>
      <c r="AF574" s="124"/>
      <c r="AG574" s="124"/>
      <c r="AH574" s="124"/>
      <c r="AI574" s="124"/>
      <c r="AJ574" s="124"/>
      <c r="AK574" s="124"/>
      <c r="AL574" s="124"/>
    </row>
    <row r="575" spans="1:38" ht="13.5" customHeight="1">
      <c r="A575" s="124"/>
      <c r="B575" s="249"/>
      <c r="C575" s="124"/>
      <c r="D575" s="134"/>
      <c r="E575" s="1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  <c r="AC575" s="124"/>
      <c r="AD575" s="124"/>
      <c r="AE575" s="124"/>
      <c r="AF575" s="124"/>
      <c r="AG575" s="124"/>
      <c r="AH575" s="124"/>
      <c r="AI575" s="124"/>
      <c r="AJ575" s="124"/>
      <c r="AK575" s="124"/>
      <c r="AL575" s="124"/>
    </row>
    <row r="576" spans="1:38" ht="13.5" customHeight="1">
      <c r="A576" s="124"/>
      <c r="B576" s="249"/>
      <c r="C576" s="124"/>
      <c r="D576" s="134"/>
      <c r="E576" s="1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  <c r="AC576" s="124"/>
      <c r="AD576" s="124"/>
      <c r="AE576" s="124"/>
      <c r="AF576" s="124"/>
      <c r="AG576" s="124"/>
      <c r="AH576" s="124"/>
      <c r="AI576" s="124"/>
      <c r="AJ576" s="124"/>
      <c r="AK576" s="124"/>
      <c r="AL576" s="124"/>
    </row>
    <row r="577" spans="1:38" ht="13.5" customHeight="1">
      <c r="A577" s="124"/>
      <c r="B577" s="249"/>
      <c r="C577" s="124"/>
      <c r="D577" s="134"/>
      <c r="E577" s="1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  <c r="AC577" s="124"/>
      <c r="AD577" s="124"/>
      <c r="AE577" s="124"/>
      <c r="AF577" s="124"/>
      <c r="AG577" s="124"/>
      <c r="AH577" s="124"/>
      <c r="AI577" s="124"/>
      <c r="AJ577" s="124"/>
      <c r="AK577" s="124"/>
      <c r="AL577" s="124"/>
    </row>
    <row r="578" spans="1:38" ht="13.5" customHeight="1">
      <c r="A578" s="124"/>
      <c r="B578" s="249"/>
      <c r="C578" s="124"/>
      <c r="D578" s="134"/>
      <c r="E578" s="1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  <c r="AC578" s="124"/>
      <c r="AD578" s="124"/>
      <c r="AE578" s="124"/>
      <c r="AF578" s="124"/>
      <c r="AG578" s="124"/>
      <c r="AH578" s="124"/>
      <c r="AI578" s="124"/>
      <c r="AJ578" s="124"/>
      <c r="AK578" s="124"/>
      <c r="AL578" s="124"/>
    </row>
    <row r="579" spans="1:38" ht="13.5" customHeight="1">
      <c r="A579" s="124"/>
      <c r="B579" s="249"/>
      <c r="C579" s="124"/>
      <c r="D579" s="134"/>
      <c r="E579" s="1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  <c r="AC579" s="124"/>
      <c r="AD579" s="124"/>
      <c r="AE579" s="124"/>
      <c r="AF579" s="124"/>
      <c r="AG579" s="124"/>
      <c r="AH579" s="124"/>
      <c r="AI579" s="124"/>
      <c r="AJ579" s="124"/>
      <c r="AK579" s="124"/>
      <c r="AL579" s="124"/>
    </row>
    <row r="580" spans="1:38" ht="13.5" customHeight="1">
      <c r="A580" s="124"/>
      <c r="B580" s="249"/>
      <c r="C580" s="124"/>
      <c r="D580" s="134"/>
      <c r="E580" s="1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  <c r="AC580" s="124"/>
      <c r="AD580" s="124"/>
      <c r="AE580" s="124"/>
      <c r="AF580" s="124"/>
      <c r="AG580" s="124"/>
      <c r="AH580" s="124"/>
      <c r="AI580" s="124"/>
      <c r="AJ580" s="124"/>
      <c r="AK580" s="124"/>
      <c r="AL580" s="124"/>
    </row>
    <row r="581" spans="1:38" ht="13.5" customHeight="1">
      <c r="A581" s="124"/>
      <c r="B581" s="249"/>
      <c r="C581" s="124"/>
      <c r="D581" s="134"/>
      <c r="E581" s="1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  <c r="AC581" s="124"/>
      <c r="AD581" s="124"/>
      <c r="AE581" s="124"/>
      <c r="AF581" s="124"/>
      <c r="AG581" s="124"/>
      <c r="AH581" s="124"/>
      <c r="AI581" s="124"/>
      <c r="AJ581" s="124"/>
      <c r="AK581" s="124"/>
      <c r="AL581" s="124"/>
    </row>
    <row r="582" spans="1:38" ht="13.5" customHeight="1">
      <c r="A582" s="124"/>
      <c r="B582" s="249"/>
      <c r="C582" s="124"/>
      <c r="D582" s="134"/>
      <c r="E582" s="1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  <c r="AC582" s="124"/>
      <c r="AD582" s="124"/>
      <c r="AE582" s="124"/>
      <c r="AF582" s="124"/>
      <c r="AG582" s="124"/>
      <c r="AH582" s="124"/>
      <c r="AI582" s="124"/>
      <c r="AJ582" s="124"/>
      <c r="AK582" s="124"/>
      <c r="AL582" s="124"/>
    </row>
    <row r="583" spans="1:38" ht="13.5" customHeight="1">
      <c r="A583" s="124"/>
      <c r="B583" s="249"/>
      <c r="C583" s="124"/>
      <c r="D583" s="134"/>
      <c r="E583" s="1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  <c r="AC583" s="124"/>
      <c r="AD583" s="124"/>
      <c r="AE583" s="124"/>
      <c r="AF583" s="124"/>
      <c r="AG583" s="124"/>
      <c r="AH583" s="124"/>
      <c r="AI583" s="124"/>
      <c r="AJ583" s="124"/>
      <c r="AK583" s="124"/>
      <c r="AL583" s="124"/>
    </row>
    <row r="584" spans="1:38" ht="13.5" customHeight="1">
      <c r="A584" s="124"/>
      <c r="B584" s="249"/>
      <c r="C584" s="124"/>
      <c r="D584" s="134"/>
      <c r="E584" s="1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  <c r="AC584" s="124"/>
      <c r="AD584" s="124"/>
      <c r="AE584" s="124"/>
      <c r="AF584" s="124"/>
      <c r="AG584" s="124"/>
      <c r="AH584" s="124"/>
      <c r="AI584" s="124"/>
      <c r="AJ584" s="124"/>
      <c r="AK584" s="124"/>
      <c r="AL584" s="124"/>
    </row>
    <row r="585" spans="1:38" ht="13.5" customHeight="1">
      <c r="A585" s="124"/>
      <c r="B585" s="249"/>
      <c r="C585" s="124"/>
      <c r="D585" s="134"/>
      <c r="E585" s="1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  <c r="AC585" s="124"/>
      <c r="AD585" s="124"/>
      <c r="AE585" s="124"/>
      <c r="AF585" s="124"/>
      <c r="AG585" s="124"/>
      <c r="AH585" s="124"/>
      <c r="AI585" s="124"/>
      <c r="AJ585" s="124"/>
      <c r="AK585" s="124"/>
      <c r="AL585" s="124"/>
    </row>
    <row r="586" spans="1:38" ht="13.5" customHeight="1">
      <c r="A586" s="124"/>
      <c r="B586" s="249"/>
      <c r="C586" s="124"/>
      <c r="D586" s="134"/>
      <c r="E586" s="1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  <c r="AC586" s="124"/>
      <c r="AD586" s="124"/>
      <c r="AE586" s="124"/>
      <c r="AF586" s="124"/>
      <c r="AG586" s="124"/>
      <c r="AH586" s="124"/>
      <c r="AI586" s="124"/>
      <c r="AJ586" s="124"/>
      <c r="AK586" s="124"/>
      <c r="AL586" s="124"/>
    </row>
    <row r="587" spans="1:38" ht="13.5" customHeight="1">
      <c r="A587" s="124"/>
      <c r="B587" s="249"/>
      <c r="C587" s="124"/>
      <c r="D587" s="134"/>
      <c r="E587" s="1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  <c r="AC587" s="124"/>
      <c r="AD587" s="124"/>
      <c r="AE587" s="124"/>
      <c r="AF587" s="124"/>
      <c r="AG587" s="124"/>
      <c r="AH587" s="124"/>
      <c r="AI587" s="124"/>
      <c r="AJ587" s="124"/>
      <c r="AK587" s="124"/>
      <c r="AL587" s="124"/>
    </row>
    <row r="588" spans="1:38" ht="13.5" customHeight="1">
      <c r="A588" s="124"/>
      <c r="B588" s="249"/>
      <c r="C588" s="124"/>
      <c r="D588" s="134"/>
      <c r="E588" s="1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  <c r="AC588" s="124"/>
      <c r="AD588" s="124"/>
      <c r="AE588" s="124"/>
      <c r="AF588" s="124"/>
      <c r="AG588" s="124"/>
      <c r="AH588" s="124"/>
      <c r="AI588" s="124"/>
      <c r="AJ588" s="124"/>
      <c r="AK588" s="124"/>
      <c r="AL588" s="124"/>
    </row>
    <row r="589" spans="1:38" ht="13.5" customHeight="1">
      <c r="A589" s="124"/>
      <c r="B589" s="249"/>
      <c r="C589" s="124"/>
      <c r="D589" s="134"/>
      <c r="E589" s="1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  <c r="AC589" s="124"/>
      <c r="AD589" s="124"/>
      <c r="AE589" s="124"/>
      <c r="AF589" s="124"/>
      <c r="AG589" s="124"/>
      <c r="AH589" s="124"/>
      <c r="AI589" s="124"/>
      <c r="AJ589" s="124"/>
      <c r="AK589" s="124"/>
      <c r="AL589" s="124"/>
    </row>
    <row r="590" spans="1:38" ht="13.5" customHeight="1">
      <c r="A590" s="124"/>
      <c r="B590" s="249"/>
      <c r="C590" s="124"/>
      <c r="D590" s="134"/>
      <c r="E590" s="1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  <c r="AC590" s="124"/>
      <c r="AD590" s="124"/>
      <c r="AE590" s="124"/>
      <c r="AF590" s="124"/>
      <c r="AG590" s="124"/>
      <c r="AH590" s="124"/>
      <c r="AI590" s="124"/>
      <c r="AJ590" s="124"/>
      <c r="AK590" s="124"/>
      <c r="AL590" s="124"/>
    </row>
    <row r="591" spans="1:38" ht="13.5" customHeight="1">
      <c r="A591" s="124"/>
      <c r="B591" s="249"/>
      <c r="C591" s="124"/>
      <c r="D591" s="134"/>
      <c r="E591" s="1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  <c r="AC591" s="124"/>
      <c r="AD591" s="124"/>
      <c r="AE591" s="124"/>
      <c r="AF591" s="124"/>
      <c r="AG591" s="124"/>
      <c r="AH591" s="124"/>
      <c r="AI591" s="124"/>
      <c r="AJ591" s="124"/>
      <c r="AK591" s="124"/>
      <c r="AL591" s="124"/>
    </row>
    <row r="592" spans="1:38" ht="13.5" customHeight="1">
      <c r="A592" s="124"/>
      <c r="B592" s="249"/>
      <c r="C592" s="124"/>
      <c r="D592" s="134"/>
      <c r="E592" s="1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  <c r="AC592" s="124"/>
      <c r="AD592" s="124"/>
      <c r="AE592" s="124"/>
      <c r="AF592" s="124"/>
      <c r="AG592" s="124"/>
      <c r="AH592" s="124"/>
      <c r="AI592" s="124"/>
      <c r="AJ592" s="124"/>
      <c r="AK592" s="124"/>
      <c r="AL592" s="124"/>
    </row>
    <row r="593" spans="1:38" ht="13.5" customHeight="1">
      <c r="A593" s="124"/>
      <c r="B593" s="249"/>
      <c r="C593" s="124"/>
      <c r="D593" s="134"/>
      <c r="E593" s="1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  <c r="AC593" s="124"/>
      <c r="AD593" s="124"/>
      <c r="AE593" s="124"/>
      <c r="AF593" s="124"/>
      <c r="AG593" s="124"/>
      <c r="AH593" s="124"/>
      <c r="AI593" s="124"/>
      <c r="AJ593" s="124"/>
      <c r="AK593" s="124"/>
      <c r="AL593" s="124"/>
    </row>
    <row r="594" spans="1:38" ht="13.5" customHeight="1">
      <c r="A594" s="124"/>
      <c r="B594" s="249"/>
      <c r="C594" s="124"/>
      <c r="D594" s="134"/>
      <c r="E594" s="1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  <c r="AC594" s="124"/>
      <c r="AD594" s="124"/>
      <c r="AE594" s="124"/>
      <c r="AF594" s="124"/>
      <c r="AG594" s="124"/>
      <c r="AH594" s="124"/>
      <c r="AI594" s="124"/>
      <c r="AJ594" s="124"/>
      <c r="AK594" s="124"/>
      <c r="AL594" s="124"/>
    </row>
    <row r="595" spans="1:38" ht="13.5" customHeight="1">
      <c r="A595" s="124"/>
      <c r="B595" s="249"/>
      <c r="C595" s="124"/>
      <c r="D595" s="134"/>
      <c r="E595" s="1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  <c r="AC595" s="124"/>
      <c r="AD595" s="124"/>
      <c r="AE595" s="124"/>
      <c r="AF595" s="124"/>
      <c r="AG595" s="124"/>
      <c r="AH595" s="124"/>
      <c r="AI595" s="124"/>
      <c r="AJ595" s="124"/>
      <c r="AK595" s="124"/>
      <c r="AL595" s="124"/>
    </row>
    <row r="596" spans="1:38" ht="13.5" customHeight="1">
      <c r="A596" s="124"/>
      <c r="B596" s="249"/>
      <c r="C596" s="124"/>
      <c r="D596" s="134"/>
      <c r="E596" s="1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  <c r="AC596" s="124"/>
      <c r="AD596" s="124"/>
      <c r="AE596" s="124"/>
      <c r="AF596" s="124"/>
      <c r="AG596" s="124"/>
      <c r="AH596" s="124"/>
      <c r="AI596" s="124"/>
      <c r="AJ596" s="124"/>
      <c r="AK596" s="124"/>
      <c r="AL596" s="124"/>
    </row>
    <row r="597" spans="1:38" ht="13.5" customHeight="1">
      <c r="A597" s="124"/>
      <c r="B597" s="249"/>
      <c r="C597" s="124"/>
      <c r="D597" s="134"/>
      <c r="E597" s="1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  <c r="AC597" s="124"/>
      <c r="AD597" s="124"/>
      <c r="AE597" s="124"/>
      <c r="AF597" s="124"/>
      <c r="AG597" s="124"/>
      <c r="AH597" s="124"/>
      <c r="AI597" s="124"/>
      <c r="AJ597" s="124"/>
      <c r="AK597" s="124"/>
      <c r="AL597" s="124"/>
    </row>
    <row r="598" spans="1:38" ht="13.5" customHeight="1">
      <c r="A598" s="124"/>
      <c r="B598" s="249"/>
      <c r="C598" s="124"/>
      <c r="D598" s="134"/>
      <c r="E598" s="1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  <c r="AC598" s="124"/>
      <c r="AD598" s="124"/>
      <c r="AE598" s="124"/>
      <c r="AF598" s="124"/>
      <c r="AG598" s="124"/>
      <c r="AH598" s="124"/>
      <c r="AI598" s="124"/>
      <c r="AJ598" s="124"/>
      <c r="AK598" s="124"/>
      <c r="AL598" s="124"/>
    </row>
    <row r="599" spans="1:38" ht="13.5" customHeight="1">
      <c r="A599" s="124"/>
      <c r="B599" s="249"/>
      <c r="C599" s="124"/>
      <c r="D599" s="134"/>
      <c r="E599" s="1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  <c r="AC599" s="124"/>
      <c r="AD599" s="124"/>
      <c r="AE599" s="124"/>
      <c r="AF599" s="124"/>
      <c r="AG599" s="124"/>
      <c r="AH599" s="124"/>
      <c r="AI599" s="124"/>
      <c r="AJ599" s="124"/>
      <c r="AK599" s="124"/>
      <c r="AL599" s="124"/>
    </row>
    <row r="600" spans="1:38" ht="13.5" customHeight="1">
      <c r="A600" s="124"/>
      <c r="B600" s="249"/>
      <c r="C600" s="124"/>
      <c r="D600" s="134"/>
      <c r="E600" s="1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  <c r="AC600" s="124"/>
      <c r="AD600" s="124"/>
      <c r="AE600" s="124"/>
      <c r="AF600" s="124"/>
      <c r="AG600" s="124"/>
      <c r="AH600" s="124"/>
      <c r="AI600" s="124"/>
      <c r="AJ600" s="124"/>
      <c r="AK600" s="124"/>
      <c r="AL600" s="124"/>
    </row>
    <row r="601" spans="1:38" ht="13.5" customHeight="1">
      <c r="A601" s="124"/>
      <c r="B601" s="249"/>
      <c r="C601" s="124"/>
      <c r="D601" s="134"/>
      <c r="E601" s="1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  <c r="AC601" s="124"/>
      <c r="AD601" s="124"/>
      <c r="AE601" s="124"/>
      <c r="AF601" s="124"/>
      <c r="AG601" s="124"/>
      <c r="AH601" s="124"/>
      <c r="AI601" s="124"/>
      <c r="AJ601" s="124"/>
      <c r="AK601" s="124"/>
      <c r="AL601" s="124"/>
    </row>
    <row r="602" spans="1:38" ht="13.5" customHeight="1">
      <c r="A602" s="124"/>
      <c r="B602" s="249"/>
      <c r="C602" s="124"/>
      <c r="D602" s="134"/>
      <c r="E602" s="1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  <c r="AC602" s="124"/>
      <c r="AD602" s="124"/>
      <c r="AE602" s="124"/>
      <c r="AF602" s="124"/>
      <c r="AG602" s="124"/>
      <c r="AH602" s="124"/>
      <c r="AI602" s="124"/>
      <c r="AJ602" s="124"/>
      <c r="AK602" s="124"/>
      <c r="AL602" s="124"/>
    </row>
    <row r="603" spans="1:38" ht="13.5" customHeight="1">
      <c r="A603" s="124"/>
      <c r="B603" s="249"/>
      <c r="C603" s="124"/>
      <c r="D603" s="134"/>
      <c r="E603" s="1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</row>
    <row r="604" spans="1:38" ht="13.5" customHeight="1">
      <c r="A604" s="124"/>
      <c r="B604" s="249"/>
      <c r="C604" s="124"/>
      <c r="D604" s="134"/>
      <c r="E604" s="1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  <c r="AC604" s="124"/>
      <c r="AD604" s="124"/>
      <c r="AE604" s="124"/>
      <c r="AF604" s="124"/>
      <c r="AG604" s="124"/>
      <c r="AH604" s="124"/>
      <c r="AI604" s="124"/>
      <c r="AJ604" s="124"/>
      <c r="AK604" s="124"/>
      <c r="AL604" s="124"/>
    </row>
    <row r="605" spans="1:38" ht="13.5" customHeight="1">
      <c r="A605" s="124"/>
      <c r="B605" s="249"/>
      <c r="C605" s="124"/>
      <c r="D605" s="134"/>
      <c r="E605" s="1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  <c r="AC605" s="124"/>
      <c r="AD605" s="124"/>
      <c r="AE605" s="124"/>
      <c r="AF605" s="124"/>
      <c r="AG605" s="124"/>
      <c r="AH605" s="124"/>
      <c r="AI605" s="124"/>
      <c r="AJ605" s="124"/>
      <c r="AK605" s="124"/>
      <c r="AL605" s="124"/>
    </row>
    <row r="606" spans="1:38" ht="13.5" customHeight="1">
      <c r="A606" s="124"/>
      <c r="B606" s="249"/>
      <c r="C606" s="124"/>
      <c r="D606" s="134"/>
      <c r="E606" s="1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  <c r="AC606" s="124"/>
      <c r="AD606" s="124"/>
      <c r="AE606" s="124"/>
      <c r="AF606" s="124"/>
      <c r="AG606" s="124"/>
      <c r="AH606" s="124"/>
      <c r="AI606" s="124"/>
      <c r="AJ606" s="124"/>
      <c r="AK606" s="124"/>
      <c r="AL606" s="124"/>
    </row>
    <row r="607" spans="1:38" ht="13.5" customHeight="1">
      <c r="A607" s="124"/>
      <c r="B607" s="249"/>
      <c r="C607" s="124"/>
      <c r="D607" s="134"/>
      <c r="E607" s="1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  <c r="AC607" s="124"/>
      <c r="AD607" s="124"/>
      <c r="AE607" s="124"/>
      <c r="AF607" s="124"/>
      <c r="AG607" s="124"/>
      <c r="AH607" s="124"/>
      <c r="AI607" s="124"/>
      <c r="AJ607" s="124"/>
      <c r="AK607" s="124"/>
      <c r="AL607" s="124"/>
    </row>
    <row r="608" spans="1:38" ht="13.5" customHeight="1">
      <c r="A608" s="124"/>
      <c r="B608" s="249"/>
      <c r="C608" s="124"/>
      <c r="D608" s="134"/>
      <c r="E608" s="1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  <c r="AC608" s="124"/>
      <c r="AD608" s="124"/>
      <c r="AE608" s="124"/>
      <c r="AF608" s="124"/>
      <c r="AG608" s="124"/>
      <c r="AH608" s="124"/>
      <c r="AI608" s="124"/>
      <c r="AJ608" s="124"/>
      <c r="AK608" s="124"/>
      <c r="AL608" s="124"/>
    </row>
    <row r="609" spans="1:38" ht="13.5" customHeight="1">
      <c r="A609" s="124"/>
      <c r="B609" s="249"/>
      <c r="C609" s="124"/>
      <c r="D609" s="134"/>
      <c r="E609" s="1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  <c r="AC609" s="124"/>
      <c r="AD609" s="124"/>
      <c r="AE609" s="124"/>
      <c r="AF609" s="124"/>
      <c r="AG609" s="124"/>
      <c r="AH609" s="124"/>
      <c r="AI609" s="124"/>
      <c r="AJ609" s="124"/>
      <c r="AK609" s="124"/>
      <c r="AL609" s="124"/>
    </row>
    <row r="610" spans="1:38" ht="13.5" customHeight="1">
      <c r="A610" s="124"/>
      <c r="B610" s="249"/>
      <c r="C610" s="124"/>
      <c r="D610" s="134"/>
      <c r="E610" s="1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  <c r="AC610" s="124"/>
      <c r="AD610" s="124"/>
      <c r="AE610" s="124"/>
      <c r="AF610" s="124"/>
      <c r="AG610" s="124"/>
      <c r="AH610" s="124"/>
      <c r="AI610" s="124"/>
      <c r="AJ610" s="124"/>
      <c r="AK610" s="124"/>
      <c r="AL610" s="124"/>
    </row>
    <row r="611" spans="1:38" ht="13.5" customHeight="1">
      <c r="A611" s="124"/>
      <c r="B611" s="249"/>
      <c r="C611" s="124"/>
      <c r="D611" s="134"/>
      <c r="E611" s="1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  <c r="AD611" s="124"/>
      <c r="AE611" s="124"/>
      <c r="AF611" s="124"/>
      <c r="AG611" s="124"/>
      <c r="AH611" s="124"/>
      <c r="AI611" s="124"/>
      <c r="AJ611" s="124"/>
      <c r="AK611" s="124"/>
      <c r="AL611" s="124"/>
    </row>
    <row r="612" spans="1:38" ht="13.5" customHeight="1">
      <c r="A612" s="124"/>
      <c r="B612" s="249"/>
      <c r="C612" s="124"/>
      <c r="D612" s="134"/>
      <c r="E612" s="1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  <c r="AC612" s="124"/>
      <c r="AD612" s="124"/>
      <c r="AE612" s="124"/>
      <c r="AF612" s="124"/>
      <c r="AG612" s="124"/>
      <c r="AH612" s="124"/>
      <c r="AI612" s="124"/>
      <c r="AJ612" s="124"/>
      <c r="AK612" s="124"/>
      <c r="AL612" s="124"/>
    </row>
    <row r="613" spans="1:38" ht="13.5" customHeight="1">
      <c r="A613" s="124"/>
      <c r="B613" s="249"/>
      <c r="C613" s="124"/>
      <c r="D613" s="134"/>
      <c r="E613" s="1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</row>
    <row r="614" spans="1:38" ht="13.5" customHeight="1">
      <c r="A614" s="124"/>
      <c r="B614" s="249"/>
      <c r="C614" s="124"/>
      <c r="D614" s="134"/>
      <c r="E614" s="1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  <c r="AC614" s="124"/>
      <c r="AD614" s="124"/>
      <c r="AE614" s="124"/>
      <c r="AF614" s="124"/>
      <c r="AG614" s="124"/>
      <c r="AH614" s="124"/>
      <c r="AI614" s="124"/>
      <c r="AJ614" s="124"/>
      <c r="AK614" s="124"/>
      <c r="AL614" s="124"/>
    </row>
    <row r="615" spans="1:38" ht="13.5" customHeight="1">
      <c r="A615" s="124"/>
      <c r="B615" s="249"/>
      <c r="C615" s="124"/>
      <c r="D615" s="134"/>
      <c r="E615" s="1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  <c r="AC615" s="124"/>
      <c r="AD615" s="124"/>
      <c r="AE615" s="124"/>
      <c r="AF615" s="124"/>
      <c r="AG615" s="124"/>
      <c r="AH615" s="124"/>
      <c r="AI615" s="124"/>
      <c r="AJ615" s="124"/>
      <c r="AK615" s="124"/>
      <c r="AL615" s="124"/>
    </row>
    <row r="616" spans="1:38" ht="13.5" customHeight="1">
      <c r="A616" s="124"/>
      <c r="B616" s="249"/>
      <c r="C616" s="124"/>
      <c r="D616" s="134"/>
      <c r="E616" s="1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  <c r="AC616" s="124"/>
      <c r="AD616" s="124"/>
      <c r="AE616" s="124"/>
      <c r="AF616" s="124"/>
      <c r="AG616" s="124"/>
      <c r="AH616" s="124"/>
      <c r="AI616" s="124"/>
      <c r="AJ616" s="124"/>
      <c r="AK616" s="124"/>
      <c r="AL616" s="124"/>
    </row>
    <row r="617" spans="1:38" ht="13.5" customHeight="1">
      <c r="A617" s="124"/>
      <c r="B617" s="249"/>
      <c r="C617" s="124"/>
      <c r="D617" s="134"/>
      <c r="E617" s="1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  <c r="AC617" s="124"/>
      <c r="AD617" s="124"/>
      <c r="AE617" s="124"/>
      <c r="AF617" s="124"/>
      <c r="AG617" s="124"/>
      <c r="AH617" s="124"/>
      <c r="AI617" s="124"/>
      <c r="AJ617" s="124"/>
      <c r="AK617" s="124"/>
      <c r="AL617" s="124"/>
    </row>
    <row r="618" spans="1:38" ht="13.5" customHeight="1">
      <c r="A618" s="124"/>
      <c r="B618" s="249"/>
      <c r="C618" s="124"/>
      <c r="D618" s="134"/>
      <c r="E618" s="1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124"/>
      <c r="AB618" s="124"/>
      <c r="AC618" s="124"/>
      <c r="AD618" s="124"/>
      <c r="AE618" s="124"/>
      <c r="AF618" s="124"/>
      <c r="AG618" s="124"/>
      <c r="AH618" s="124"/>
      <c r="AI618" s="124"/>
      <c r="AJ618" s="124"/>
      <c r="AK618" s="124"/>
      <c r="AL618" s="124"/>
    </row>
    <row r="619" spans="1:38" ht="13.5" customHeight="1">
      <c r="A619" s="124"/>
      <c r="B619" s="249"/>
      <c r="C619" s="124"/>
      <c r="D619" s="134"/>
      <c r="E619" s="1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  <c r="AA619" s="124"/>
      <c r="AB619" s="124"/>
      <c r="AC619" s="124"/>
      <c r="AD619" s="124"/>
      <c r="AE619" s="124"/>
      <c r="AF619" s="124"/>
      <c r="AG619" s="124"/>
      <c r="AH619" s="124"/>
      <c r="AI619" s="124"/>
      <c r="AJ619" s="124"/>
      <c r="AK619" s="124"/>
      <c r="AL619" s="124"/>
    </row>
    <row r="620" spans="1:38" ht="13.5" customHeight="1">
      <c r="A620" s="124"/>
      <c r="B620" s="249"/>
      <c r="C620" s="124"/>
      <c r="D620" s="134"/>
      <c r="E620" s="1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  <c r="AC620" s="124"/>
      <c r="AD620" s="124"/>
      <c r="AE620" s="124"/>
      <c r="AF620" s="124"/>
      <c r="AG620" s="124"/>
      <c r="AH620" s="124"/>
      <c r="AI620" s="124"/>
      <c r="AJ620" s="124"/>
      <c r="AK620" s="124"/>
      <c r="AL620" s="124"/>
    </row>
    <row r="621" spans="1:38" ht="13.5" customHeight="1">
      <c r="A621" s="124"/>
      <c r="B621" s="249"/>
      <c r="C621" s="124"/>
      <c r="D621" s="134"/>
      <c r="E621" s="1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  <c r="AA621" s="124"/>
      <c r="AB621" s="124"/>
      <c r="AC621" s="124"/>
      <c r="AD621" s="124"/>
      <c r="AE621" s="124"/>
      <c r="AF621" s="124"/>
      <c r="AG621" s="124"/>
      <c r="AH621" s="124"/>
      <c r="AI621" s="124"/>
      <c r="AJ621" s="124"/>
      <c r="AK621" s="124"/>
      <c r="AL621" s="124"/>
    </row>
    <row r="622" spans="1:38" ht="13.5" customHeight="1">
      <c r="A622" s="124"/>
      <c r="B622" s="249"/>
      <c r="C622" s="124"/>
      <c r="D622" s="134"/>
      <c r="E622" s="1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124"/>
      <c r="AB622" s="124"/>
      <c r="AC622" s="124"/>
      <c r="AD622" s="124"/>
      <c r="AE622" s="124"/>
      <c r="AF622" s="124"/>
      <c r="AG622" s="124"/>
      <c r="AH622" s="124"/>
      <c r="AI622" s="124"/>
      <c r="AJ622" s="124"/>
      <c r="AK622" s="124"/>
      <c r="AL622" s="124"/>
    </row>
    <row r="623" spans="1:38" ht="13.5" customHeight="1">
      <c r="A623" s="124"/>
      <c r="B623" s="249"/>
      <c r="C623" s="124"/>
      <c r="D623" s="134"/>
      <c r="E623" s="1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  <c r="AC623" s="124"/>
      <c r="AD623" s="124"/>
      <c r="AE623" s="124"/>
      <c r="AF623" s="124"/>
      <c r="AG623" s="124"/>
      <c r="AH623" s="124"/>
      <c r="AI623" s="124"/>
      <c r="AJ623" s="124"/>
      <c r="AK623" s="124"/>
      <c r="AL623" s="124"/>
    </row>
    <row r="624" spans="1:38" ht="13.5" customHeight="1">
      <c r="A624" s="124"/>
      <c r="B624" s="249"/>
      <c r="C624" s="124"/>
      <c r="D624" s="134"/>
      <c r="E624" s="1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  <c r="AC624" s="124"/>
      <c r="AD624" s="124"/>
      <c r="AE624" s="124"/>
      <c r="AF624" s="124"/>
      <c r="AG624" s="124"/>
      <c r="AH624" s="124"/>
      <c r="AI624" s="124"/>
      <c r="AJ624" s="124"/>
      <c r="AK624" s="124"/>
      <c r="AL624" s="124"/>
    </row>
    <row r="625" spans="1:38" ht="13.5" customHeight="1">
      <c r="A625" s="124"/>
      <c r="B625" s="249"/>
      <c r="C625" s="124"/>
      <c r="D625" s="134"/>
      <c r="E625" s="1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  <c r="AC625" s="124"/>
      <c r="AD625" s="124"/>
      <c r="AE625" s="124"/>
      <c r="AF625" s="124"/>
      <c r="AG625" s="124"/>
      <c r="AH625" s="124"/>
      <c r="AI625" s="124"/>
      <c r="AJ625" s="124"/>
      <c r="AK625" s="124"/>
      <c r="AL625" s="124"/>
    </row>
    <row r="626" spans="1:38" ht="13.5" customHeight="1">
      <c r="A626" s="124"/>
      <c r="B626" s="249"/>
      <c r="C626" s="124"/>
      <c r="D626" s="134"/>
      <c r="E626" s="1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</row>
    <row r="627" spans="1:38" ht="13.5" customHeight="1">
      <c r="A627" s="124"/>
      <c r="B627" s="249"/>
      <c r="C627" s="124"/>
      <c r="D627" s="134"/>
      <c r="E627" s="1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</row>
    <row r="628" spans="1:38" ht="13.5" customHeight="1">
      <c r="A628" s="124"/>
      <c r="B628" s="249"/>
      <c r="C628" s="124"/>
      <c r="D628" s="134"/>
      <c r="E628" s="1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</row>
    <row r="629" spans="1:38" ht="13.5" customHeight="1">
      <c r="A629" s="124"/>
      <c r="B629" s="249"/>
      <c r="C629" s="124"/>
      <c r="D629" s="134"/>
      <c r="E629" s="1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</row>
    <row r="630" spans="1:38" ht="13.5" customHeight="1">
      <c r="A630" s="124"/>
      <c r="B630" s="249"/>
      <c r="C630" s="124"/>
      <c r="D630" s="134"/>
      <c r="E630" s="1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</row>
    <row r="631" spans="1:38" ht="13.5" customHeight="1">
      <c r="A631" s="124"/>
      <c r="B631" s="249"/>
      <c r="C631" s="124"/>
      <c r="D631" s="134"/>
      <c r="E631" s="1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</row>
    <row r="632" spans="1:38" ht="13.5" customHeight="1">
      <c r="A632" s="124"/>
      <c r="B632" s="249"/>
      <c r="C632" s="124"/>
      <c r="D632" s="134"/>
      <c r="E632" s="1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</row>
    <row r="633" spans="1:38" ht="13.5" customHeight="1">
      <c r="A633" s="124"/>
      <c r="B633" s="249"/>
      <c r="C633" s="124"/>
      <c r="D633" s="134"/>
      <c r="E633" s="1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</row>
    <row r="634" spans="1:38" ht="13.5" customHeight="1">
      <c r="A634" s="124"/>
      <c r="B634" s="249"/>
      <c r="C634" s="124"/>
      <c r="D634" s="134"/>
      <c r="E634" s="1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  <c r="AC634" s="124"/>
      <c r="AD634" s="124"/>
      <c r="AE634" s="124"/>
      <c r="AF634" s="124"/>
      <c r="AG634" s="124"/>
      <c r="AH634" s="124"/>
      <c r="AI634" s="124"/>
      <c r="AJ634" s="124"/>
      <c r="AK634" s="124"/>
      <c r="AL634" s="124"/>
    </row>
    <row r="635" spans="1:38" ht="13.5" customHeight="1">
      <c r="A635" s="124"/>
      <c r="B635" s="249"/>
      <c r="C635" s="124"/>
      <c r="D635" s="134"/>
      <c r="E635" s="1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  <c r="AC635" s="124"/>
      <c r="AD635" s="124"/>
      <c r="AE635" s="124"/>
      <c r="AF635" s="124"/>
      <c r="AG635" s="124"/>
      <c r="AH635" s="124"/>
      <c r="AI635" s="124"/>
      <c r="AJ635" s="124"/>
      <c r="AK635" s="124"/>
      <c r="AL635" s="124"/>
    </row>
    <row r="636" spans="1:38" ht="13.5" customHeight="1">
      <c r="A636" s="124"/>
      <c r="B636" s="249"/>
      <c r="C636" s="124"/>
      <c r="D636" s="134"/>
      <c r="E636" s="1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  <c r="AC636" s="124"/>
      <c r="AD636" s="124"/>
      <c r="AE636" s="124"/>
      <c r="AF636" s="124"/>
      <c r="AG636" s="124"/>
      <c r="AH636" s="124"/>
      <c r="AI636" s="124"/>
      <c r="AJ636" s="124"/>
      <c r="AK636" s="124"/>
      <c r="AL636" s="124"/>
    </row>
    <row r="637" spans="1:38" ht="13.5" customHeight="1">
      <c r="A637" s="124"/>
      <c r="B637" s="249"/>
      <c r="C637" s="124"/>
      <c r="D637" s="134"/>
      <c r="E637" s="1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  <c r="AC637" s="124"/>
      <c r="AD637" s="124"/>
      <c r="AE637" s="124"/>
      <c r="AF637" s="124"/>
      <c r="AG637" s="124"/>
      <c r="AH637" s="124"/>
      <c r="AI637" s="124"/>
      <c r="AJ637" s="124"/>
      <c r="AK637" s="124"/>
      <c r="AL637" s="124"/>
    </row>
    <row r="638" spans="1:38" ht="13.5" customHeight="1">
      <c r="A638" s="124"/>
      <c r="B638" s="249"/>
      <c r="C638" s="124"/>
      <c r="D638" s="134"/>
      <c r="E638" s="1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  <c r="AC638" s="124"/>
      <c r="AD638" s="124"/>
      <c r="AE638" s="124"/>
      <c r="AF638" s="124"/>
      <c r="AG638" s="124"/>
      <c r="AH638" s="124"/>
      <c r="AI638" s="124"/>
      <c r="AJ638" s="124"/>
      <c r="AK638" s="124"/>
      <c r="AL638" s="124"/>
    </row>
    <row r="639" spans="1:38" ht="13.5" customHeight="1">
      <c r="A639" s="124"/>
      <c r="B639" s="249"/>
      <c r="C639" s="124"/>
      <c r="D639" s="134"/>
      <c r="E639" s="1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  <c r="AF639" s="124"/>
      <c r="AG639" s="124"/>
      <c r="AH639" s="124"/>
      <c r="AI639" s="124"/>
      <c r="AJ639" s="124"/>
      <c r="AK639" s="124"/>
      <c r="AL639" s="124"/>
    </row>
    <row r="640" spans="1:38" ht="13.5" customHeight="1">
      <c r="A640" s="124"/>
      <c r="B640" s="249"/>
      <c r="C640" s="124"/>
      <c r="D640" s="134"/>
      <c r="E640" s="1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  <c r="AC640" s="124"/>
      <c r="AD640" s="124"/>
      <c r="AE640" s="124"/>
      <c r="AF640" s="124"/>
      <c r="AG640" s="124"/>
      <c r="AH640" s="124"/>
      <c r="AI640" s="124"/>
      <c r="AJ640" s="124"/>
      <c r="AK640" s="124"/>
      <c r="AL640" s="124"/>
    </row>
    <row r="641" spans="1:38" ht="13.5" customHeight="1">
      <c r="A641" s="124"/>
      <c r="B641" s="249"/>
      <c r="C641" s="124"/>
      <c r="D641" s="134"/>
      <c r="E641" s="1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  <c r="AC641" s="124"/>
      <c r="AD641" s="124"/>
      <c r="AE641" s="124"/>
      <c r="AF641" s="124"/>
      <c r="AG641" s="124"/>
      <c r="AH641" s="124"/>
      <c r="AI641" s="124"/>
      <c r="AJ641" s="124"/>
      <c r="AK641" s="124"/>
      <c r="AL641" s="124"/>
    </row>
    <row r="642" spans="1:38" ht="13.5" customHeight="1">
      <c r="A642" s="124"/>
      <c r="B642" s="249"/>
      <c r="C642" s="124"/>
      <c r="D642" s="134"/>
      <c r="E642" s="1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  <c r="AC642" s="124"/>
      <c r="AD642" s="124"/>
      <c r="AE642" s="124"/>
      <c r="AF642" s="124"/>
      <c r="AG642" s="124"/>
      <c r="AH642" s="124"/>
      <c r="AI642" s="124"/>
      <c r="AJ642" s="124"/>
      <c r="AK642" s="124"/>
      <c r="AL642" s="124"/>
    </row>
    <row r="643" spans="1:38" ht="13.5" customHeight="1">
      <c r="A643" s="124"/>
      <c r="B643" s="249"/>
      <c r="C643" s="124"/>
      <c r="D643" s="134"/>
      <c r="E643" s="1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4"/>
      <c r="AI643" s="124"/>
      <c r="AJ643" s="124"/>
      <c r="AK643" s="124"/>
      <c r="AL643" s="124"/>
    </row>
    <row r="644" spans="1:38" ht="13.5" customHeight="1">
      <c r="A644" s="124"/>
      <c r="B644" s="249"/>
      <c r="C644" s="124"/>
      <c r="D644" s="134"/>
      <c r="E644" s="1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24"/>
      <c r="AE644" s="124"/>
      <c r="AF644" s="124"/>
      <c r="AG644" s="124"/>
      <c r="AH644" s="124"/>
      <c r="AI644" s="124"/>
      <c r="AJ644" s="124"/>
      <c r="AK644" s="124"/>
      <c r="AL644" s="124"/>
    </row>
    <row r="645" spans="1:38" ht="13.5" customHeight="1">
      <c r="A645" s="124"/>
      <c r="B645" s="249"/>
      <c r="C645" s="124"/>
      <c r="D645" s="134"/>
      <c r="E645" s="1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4"/>
      <c r="AI645" s="124"/>
      <c r="AJ645" s="124"/>
      <c r="AK645" s="124"/>
      <c r="AL645" s="124"/>
    </row>
    <row r="646" spans="1:38" ht="13.5" customHeight="1">
      <c r="A646" s="124"/>
      <c r="B646" s="249"/>
      <c r="C646" s="124"/>
      <c r="D646" s="134"/>
      <c r="E646" s="1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  <c r="AD646" s="124"/>
      <c r="AE646" s="124"/>
      <c r="AF646" s="124"/>
      <c r="AG646" s="124"/>
      <c r="AH646" s="124"/>
      <c r="AI646" s="124"/>
      <c r="AJ646" s="124"/>
      <c r="AK646" s="124"/>
      <c r="AL646" s="124"/>
    </row>
    <row r="647" spans="1:38" ht="13.5" customHeight="1">
      <c r="A647" s="124"/>
      <c r="B647" s="249"/>
      <c r="C647" s="124"/>
      <c r="D647" s="134"/>
      <c r="E647" s="1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4"/>
      <c r="AI647" s="124"/>
      <c r="AJ647" s="124"/>
      <c r="AK647" s="124"/>
      <c r="AL647" s="124"/>
    </row>
    <row r="648" spans="1:38" ht="13.5" customHeight="1">
      <c r="A648" s="124"/>
      <c r="B648" s="249"/>
      <c r="C648" s="124"/>
      <c r="D648" s="134"/>
      <c r="E648" s="1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/>
      <c r="AD648" s="124"/>
      <c r="AE648" s="124"/>
      <c r="AF648" s="124"/>
      <c r="AG648" s="124"/>
      <c r="AH648" s="124"/>
      <c r="AI648" s="124"/>
      <c r="AJ648" s="124"/>
      <c r="AK648" s="124"/>
      <c r="AL648" s="124"/>
    </row>
    <row r="649" spans="1:38" ht="13.5" customHeight="1">
      <c r="A649" s="124"/>
      <c r="B649" s="249"/>
      <c r="C649" s="124"/>
      <c r="D649" s="134"/>
      <c r="E649" s="1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24"/>
      <c r="AE649" s="124"/>
      <c r="AF649" s="124"/>
      <c r="AG649" s="124"/>
      <c r="AH649" s="124"/>
      <c r="AI649" s="124"/>
      <c r="AJ649" s="124"/>
      <c r="AK649" s="124"/>
      <c r="AL649" s="124"/>
    </row>
    <row r="650" spans="1:38" ht="13.5" customHeight="1">
      <c r="A650" s="124"/>
      <c r="B650" s="249"/>
      <c r="C650" s="124"/>
      <c r="D650" s="134"/>
      <c r="E650" s="1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/>
      <c r="AE650" s="124"/>
      <c r="AF650" s="124"/>
      <c r="AG650" s="124"/>
      <c r="AH650" s="124"/>
      <c r="AI650" s="124"/>
      <c r="AJ650" s="124"/>
      <c r="AK650" s="124"/>
      <c r="AL650" s="124"/>
    </row>
    <row r="651" spans="1:38" ht="13.5" customHeight="1">
      <c r="A651" s="124"/>
      <c r="B651" s="249"/>
      <c r="C651" s="124"/>
      <c r="D651" s="134"/>
      <c r="E651" s="1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  <c r="AC651" s="124"/>
      <c r="AD651" s="124"/>
      <c r="AE651" s="124"/>
      <c r="AF651" s="124"/>
      <c r="AG651" s="124"/>
      <c r="AH651" s="124"/>
      <c r="AI651" s="124"/>
      <c r="AJ651" s="124"/>
      <c r="AK651" s="124"/>
      <c r="AL651" s="124"/>
    </row>
    <row r="652" spans="1:38" ht="13.5" customHeight="1">
      <c r="A652" s="124"/>
      <c r="B652" s="249"/>
      <c r="C652" s="124"/>
      <c r="D652" s="134"/>
      <c r="E652" s="1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  <c r="AC652" s="124"/>
      <c r="AD652" s="124"/>
      <c r="AE652" s="124"/>
      <c r="AF652" s="124"/>
      <c r="AG652" s="124"/>
      <c r="AH652" s="124"/>
      <c r="AI652" s="124"/>
      <c r="AJ652" s="124"/>
      <c r="AK652" s="124"/>
      <c r="AL652" s="124"/>
    </row>
    <row r="653" spans="1:38" ht="13.5" customHeight="1">
      <c r="A653" s="124"/>
      <c r="B653" s="249"/>
      <c r="C653" s="124"/>
      <c r="D653" s="134"/>
      <c r="E653" s="1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  <c r="AC653" s="124"/>
      <c r="AD653" s="124"/>
      <c r="AE653" s="124"/>
      <c r="AF653" s="124"/>
      <c r="AG653" s="124"/>
      <c r="AH653" s="124"/>
      <c r="AI653" s="124"/>
      <c r="AJ653" s="124"/>
      <c r="AK653" s="124"/>
      <c r="AL653" s="124"/>
    </row>
    <row r="654" spans="1:38" ht="13.5" customHeight="1">
      <c r="A654" s="124"/>
      <c r="B654" s="249"/>
      <c r="C654" s="124"/>
      <c r="D654" s="134"/>
      <c r="E654" s="1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  <c r="AC654" s="124"/>
      <c r="AD654" s="124"/>
      <c r="AE654" s="124"/>
      <c r="AF654" s="124"/>
      <c r="AG654" s="124"/>
      <c r="AH654" s="124"/>
      <c r="AI654" s="124"/>
      <c r="AJ654" s="124"/>
      <c r="AK654" s="124"/>
      <c r="AL654" s="124"/>
    </row>
    <row r="655" spans="1:38" ht="13.5" customHeight="1">
      <c r="A655" s="124"/>
      <c r="B655" s="249"/>
      <c r="C655" s="124"/>
      <c r="D655" s="134"/>
      <c r="E655" s="1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  <c r="AC655" s="124"/>
      <c r="AD655" s="124"/>
      <c r="AE655" s="124"/>
      <c r="AF655" s="124"/>
      <c r="AG655" s="124"/>
      <c r="AH655" s="124"/>
      <c r="AI655" s="124"/>
      <c r="AJ655" s="124"/>
      <c r="AK655" s="124"/>
      <c r="AL655" s="124"/>
    </row>
    <row r="656" spans="1:38" ht="13.5" customHeight="1">
      <c r="A656" s="124"/>
      <c r="B656" s="249"/>
      <c r="C656" s="124"/>
      <c r="D656" s="134"/>
      <c r="E656" s="1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  <c r="AA656" s="124"/>
      <c r="AB656" s="124"/>
      <c r="AC656" s="124"/>
      <c r="AD656" s="124"/>
      <c r="AE656" s="124"/>
      <c r="AF656" s="124"/>
      <c r="AG656" s="124"/>
      <c r="AH656" s="124"/>
      <c r="AI656" s="124"/>
      <c r="AJ656" s="124"/>
      <c r="AK656" s="124"/>
      <c r="AL656" s="124"/>
    </row>
    <row r="657" spans="1:38" ht="13.5" customHeight="1">
      <c r="A657" s="124"/>
      <c r="B657" s="249"/>
      <c r="C657" s="124"/>
      <c r="D657" s="134"/>
      <c r="E657" s="1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  <c r="AC657" s="124"/>
      <c r="AD657" s="124"/>
      <c r="AE657" s="124"/>
      <c r="AF657" s="124"/>
      <c r="AG657" s="124"/>
      <c r="AH657" s="124"/>
      <c r="AI657" s="124"/>
      <c r="AJ657" s="124"/>
      <c r="AK657" s="124"/>
      <c r="AL657" s="124"/>
    </row>
    <row r="658" spans="1:38" ht="13.5" customHeight="1">
      <c r="A658" s="124"/>
      <c r="B658" s="249"/>
      <c r="C658" s="124"/>
      <c r="D658" s="134"/>
      <c r="E658" s="1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  <c r="AC658" s="124"/>
      <c r="AD658" s="124"/>
      <c r="AE658" s="124"/>
      <c r="AF658" s="124"/>
      <c r="AG658" s="124"/>
      <c r="AH658" s="124"/>
      <c r="AI658" s="124"/>
      <c r="AJ658" s="124"/>
      <c r="AK658" s="124"/>
      <c r="AL658" s="124"/>
    </row>
    <row r="659" spans="1:38" ht="13.5" customHeight="1">
      <c r="A659" s="124"/>
      <c r="B659" s="249"/>
      <c r="C659" s="124"/>
      <c r="D659" s="134"/>
      <c r="E659" s="1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  <c r="AC659" s="124"/>
      <c r="AD659" s="124"/>
      <c r="AE659" s="124"/>
      <c r="AF659" s="124"/>
      <c r="AG659" s="124"/>
      <c r="AH659" s="124"/>
      <c r="AI659" s="124"/>
      <c r="AJ659" s="124"/>
      <c r="AK659" s="124"/>
      <c r="AL659" s="124"/>
    </row>
    <row r="660" spans="1:38" ht="13.5" customHeight="1">
      <c r="A660" s="124"/>
      <c r="B660" s="249"/>
      <c r="C660" s="124"/>
      <c r="D660" s="134"/>
      <c r="E660" s="1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  <c r="AC660" s="124"/>
      <c r="AD660" s="124"/>
      <c r="AE660" s="124"/>
      <c r="AF660" s="124"/>
      <c r="AG660" s="124"/>
      <c r="AH660" s="124"/>
      <c r="AI660" s="124"/>
      <c r="AJ660" s="124"/>
      <c r="AK660" s="124"/>
      <c r="AL660" s="124"/>
    </row>
    <row r="661" spans="1:38" ht="13.5" customHeight="1">
      <c r="A661" s="124"/>
      <c r="B661" s="249"/>
      <c r="C661" s="124"/>
      <c r="D661" s="134"/>
      <c r="E661" s="1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  <c r="AC661" s="124"/>
      <c r="AD661" s="124"/>
      <c r="AE661" s="124"/>
      <c r="AF661" s="124"/>
      <c r="AG661" s="124"/>
      <c r="AH661" s="124"/>
      <c r="AI661" s="124"/>
      <c r="AJ661" s="124"/>
      <c r="AK661" s="124"/>
      <c r="AL661" s="124"/>
    </row>
    <row r="662" spans="1:38" ht="13.5" customHeight="1">
      <c r="A662" s="124"/>
      <c r="B662" s="249"/>
      <c r="C662" s="124"/>
      <c r="D662" s="134"/>
      <c r="E662" s="1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  <c r="AC662" s="124"/>
      <c r="AD662" s="124"/>
      <c r="AE662" s="124"/>
      <c r="AF662" s="124"/>
      <c r="AG662" s="124"/>
      <c r="AH662" s="124"/>
      <c r="AI662" s="124"/>
      <c r="AJ662" s="124"/>
      <c r="AK662" s="124"/>
      <c r="AL662" s="124"/>
    </row>
    <row r="663" spans="1:38" ht="13.5" customHeight="1">
      <c r="A663" s="124"/>
      <c r="B663" s="249"/>
      <c r="C663" s="124"/>
      <c r="D663" s="134"/>
      <c r="E663" s="1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124"/>
      <c r="AB663" s="124"/>
      <c r="AC663" s="124"/>
      <c r="AD663" s="124"/>
      <c r="AE663" s="124"/>
      <c r="AF663" s="124"/>
      <c r="AG663" s="124"/>
      <c r="AH663" s="124"/>
      <c r="AI663" s="124"/>
      <c r="AJ663" s="124"/>
      <c r="AK663" s="124"/>
      <c r="AL663" s="124"/>
    </row>
    <row r="664" spans="1:38" ht="13.5" customHeight="1">
      <c r="A664" s="124"/>
      <c r="B664" s="249"/>
      <c r="C664" s="124"/>
      <c r="D664" s="134"/>
      <c r="E664" s="1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124"/>
      <c r="AB664" s="124"/>
      <c r="AC664" s="124"/>
      <c r="AD664" s="124"/>
      <c r="AE664" s="124"/>
      <c r="AF664" s="124"/>
      <c r="AG664" s="124"/>
      <c r="AH664" s="124"/>
      <c r="AI664" s="124"/>
      <c r="AJ664" s="124"/>
      <c r="AK664" s="124"/>
      <c r="AL664" s="124"/>
    </row>
    <row r="665" spans="1:38" ht="13.5" customHeight="1">
      <c r="A665" s="124"/>
      <c r="B665" s="249"/>
      <c r="C665" s="124"/>
      <c r="D665" s="134"/>
      <c r="E665" s="1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  <c r="AC665" s="124"/>
      <c r="AD665" s="124"/>
      <c r="AE665" s="124"/>
      <c r="AF665" s="124"/>
      <c r="AG665" s="124"/>
      <c r="AH665" s="124"/>
      <c r="AI665" s="124"/>
      <c r="AJ665" s="124"/>
      <c r="AK665" s="124"/>
      <c r="AL665" s="124"/>
    </row>
    <row r="666" spans="1:38" ht="13.5" customHeight="1">
      <c r="A666" s="124"/>
      <c r="B666" s="249"/>
      <c r="C666" s="124"/>
      <c r="D666" s="134"/>
      <c r="E666" s="1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  <c r="AC666" s="124"/>
      <c r="AD666" s="124"/>
      <c r="AE666" s="124"/>
      <c r="AF666" s="124"/>
      <c r="AG666" s="124"/>
      <c r="AH666" s="124"/>
      <c r="AI666" s="124"/>
      <c r="AJ666" s="124"/>
      <c r="AK666" s="124"/>
      <c r="AL666" s="124"/>
    </row>
    <row r="667" spans="1:38" ht="13.5" customHeight="1">
      <c r="A667" s="124"/>
      <c r="B667" s="249"/>
      <c r="C667" s="124"/>
      <c r="D667" s="134"/>
      <c r="E667" s="1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  <c r="AC667" s="124"/>
      <c r="AD667" s="124"/>
      <c r="AE667" s="124"/>
      <c r="AF667" s="124"/>
      <c r="AG667" s="124"/>
      <c r="AH667" s="124"/>
      <c r="AI667" s="124"/>
      <c r="AJ667" s="124"/>
      <c r="AK667" s="124"/>
      <c r="AL667" s="124"/>
    </row>
    <row r="668" spans="1:38" ht="13.5" customHeight="1">
      <c r="A668" s="124"/>
      <c r="B668" s="249"/>
      <c r="C668" s="124"/>
      <c r="D668" s="134"/>
      <c r="E668" s="1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  <c r="AC668" s="124"/>
      <c r="AD668" s="124"/>
      <c r="AE668" s="124"/>
      <c r="AF668" s="124"/>
      <c r="AG668" s="124"/>
      <c r="AH668" s="124"/>
      <c r="AI668" s="124"/>
      <c r="AJ668" s="124"/>
      <c r="AK668" s="124"/>
      <c r="AL668" s="124"/>
    </row>
    <row r="669" spans="1:38" ht="13.5" customHeight="1">
      <c r="A669" s="124"/>
      <c r="B669" s="249"/>
      <c r="C669" s="124"/>
      <c r="D669" s="134"/>
      <c r="E669" s="13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  <c r="AA669" s="124"/>
      <c r="AB669" s="124"/>
      <c r="AC669" s="124"/>
      <c r="AD669" s="124"/>
      <c r="AE669" s="124"/>
      <c r="AF669" s="124"/>
      <c r="AG669" s="124"/>
      <c r="AH669" s="124"/>
      <c r="AI669" s="124"/>
      <c r="AJ669" s="124"/>
      <c r="AK669" s="124"/>
      <c r="AL669" s="124"/>
    </row>
    <row r="670" spans="1:38" ht="13.5" customHeight="1">
      <c r="A670" s="124"/>
      <c r="B670" s="249"/>
      <c r="C670" s="124"/>
      <c r="D670" s="134"/>
      <c r="E670" s="13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4"/>
      <c r="AI670" s="124"/>
      <c r="AJ670" s="124"/>
      <c r="AK670" s="124"/>
      <c r="AL670" s="124"/>
    </row>
    <row r="671" spans="1:38" ht="13.5" customHeight="1">
      <c r="A671" s="124"/>
      <c r="B671" s="249"/>
      <c r="C671" s="124"/>
      <c r="D671" s="134"/>
      <c r="E671" s="13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124"/>
      <c r="AB671" s="124"/>
      <c r="AC671" s="124"/>
      <c r="AD671" s="124"/>
      <c r="AE671" s="124"/>
      <c r="AF671" s="124"/>
      <c r="AG671" s="124"/>
      <c r="AH671" s="124"/>
      <c r="AI671" s="124"/>
      <c r="AJ671" s="124"/>
      <c r="AK671" s="124"/>
      <c r="AL671" s="124"/>
    </row>
    <row r="672" spans="1:38" ht="13.5" customHeight="1">
      <c r="A672" s="124"/>
      <c r="B672" s="249"/>
      <c r="C672" s="124"/>
      <c r="D672" s="134"/>
      <c r="E672" s="13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124"/>
      <c r="AB672" s="124"/>
      <c r="AC672" s="124"/>
      <c r="AD672" s="124"/>
      <c r="AE672" s="124"/>
      <c r="AF672" s="124"/>
      <c r="AG672" s="124"/>
      <c r="AH672" s="124"/>
      <c r="AI672" s="124"/>
      <c r="AJ672" s="124"/>
      <c r="AK672" s="124"/>
      <c r="AL672" s="124"/>
    </row>
    <row r="673" spans="1:38" ht="13.5" customHeight="1">
      <c r="A673" s="124"/>
      <c r="B673" s="249"/>
      <c r="C673" s="124"/>
      <c r="D673" s="134"/>
      <c r="E673" s="13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  <c r="AA673" s="124"/>
      <c r="AB673" s="124"/>
      <c r="AC673" s="124"/>
      <c r="AD673" s="124"/>
      <c r="AE673" s="124"/>
      <c r="AF673" s="124"/>
      <c r="AG673" s="124"/>
      <c r="AH673" s="124"/>
      <c r="AI673" s="124"/>
      <c r="AJ673" s="124"/>
      <c r="AK673" s="124"/>
      <c r="AL673" s="124"/>
    </row>
    <row r="674" spans="1:38" ht="13.5" customHeight="1">
      <c r="A674" s="124"/>
      <c r="B674" s="249"/>
      <c r="C674" s="124"/>
      <c r="D674" s="134"/>
      <c r="E674" s="13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124"/>
      <c r="AB674" s="124"/>
      <c r="AC674" s="124"/>
      <c r="AD674" s="124"/>
      <c r="AE674" s="124"/>
      <c r="AF674" s="124"/>
      <c r="AG674" s="124"/>
      <c r="AH674" s="124"/>
      <c r="AI674" s="124"/>
      <c r="AJ674" s="124"/>
      <c r="AK674" s="124"/>
      <c r="AL674" s="124"/>
    </row>
    <row r="675" spans="1:38" ht="13.5" customHeight="1">
      <c r="A675" s="124"/>
      <c r="B675" s="249"/>
      <c r="C675" s="124"/>
      <c r="D675" s="134"/>
      <c r="E675" s="13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  <c r="AA675" s="124"/>
      <c r="AB675" s="124"/>
      <c r="AC675" s="124"/>
      <c r="AD675" s="124"/>
      <c r="AE675" s="124"/>
      <c r="AF675" s="124"/>
      <c r="AG675" s="124"/>
      <c r="AH675" s="124"/>
      <c r="AI675" s="124"/>
      <c r="AJ675" s="124"/>
      <c r="AK675" s="124"/>
      <c r="AL675" s="124"/>
    </row>
    <row r="676" spans="1:38" ht="13.5" customHeight="1">
      <c r="A676" s="124"/>
      <c r="B676" s="249"/>
      <c r="C676" s="124"/>
      <c r="D676" s="134"/>
      <c r="E676" s="13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  <c r="AC676" s="124"/>
      <c r="AD676" s="124"/>
      <c r="AE676" s="124"/>
      <c r="AF676" s="124"/>
      <c r="AG676" s="124"/>
      <c r="AH676" s="124"/>
      <c r="AI676" s="124"/>
      <c r="AJ676" s="124"/>
      <c r="AK676" s="124"/>
      <c r="AL676" s="124"/>
    </row>
    <row r="677" spans="1:38" ht="13.5" customHeight="1">
      <c r="A677" s="124"/>
      <c r="B677" s="249"/>
      <c r="C677" s="124"/>
      <c r="D677" s="134"/>
      <c r="E677" s="13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124"/>
      <c r="AB677" s="124"/>
      <c r="AC677" s="124"/>
      <c r="AD677" s="124"/>
      <c r="AE677" s="124"/>
      <c r="AF677" s="124"/>
      <c r="AG677" s="124"/>
      <c r="AH677" s="124"/>
      <c r="AI677" s="124"/>
      <c r="AJ677" s="124"/>
      <c r="AK677" s="124"/>
      <c r="AL677" s="124"/>
    </row>
    <row r="678" spans="1:38" ht="13.5" customHeight="1">
      <c r="A678" s="124"/>
      <c r="B678" s="249"/>
      <c r="C678" s="124"/>
      <c r="D678" s="134"/>
      <c r="E678" s="13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  <c r="AA678" s="124"/>
      <c r="AB678" s="124"/>
      <c r="AC678" s="124"/>
      <c r="AD678" s="124"/>
      <c r="AE678" s="124"/>
      <c r="AF678" s="124"/>
      <c r="AG678" s="124"/>
      <c r="AH678" s="124"/>
      <c r="AI678" s="124"/>
      <c r="AJ678" s="124"/>
      <c r="AK678" s="124"/>
      <c r="AL678" s="124"/>
    </row>
    <row r="679" spans="1:38" ht="13.5" customHeight="1">
      <c r="A679" s="124"/>
      <c r="B679" s="249"/>
      <c r="C679" s="124"/>
      <c r="D679" s="134"/>
      <c r="E679" s="13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  <c r="AC679" s="124"/>
      <c r="AD679" s="124"/>
      <c r="AE679" s="124"/>
      <c r="AF679" s="124"/>
      <c r="AG679" s="124"/>
      <c r="AH679" s="124"/>
      <c r="AI679" s="124"/>
      <c r="AJ679" s="124"/>
      <c r="AK679" s="124"/>
      <c r="AL679" s="124"/>
    </row>
    <row r="680" spans="1:38" ht="13.5" customHeight="1">
      <c r="A680" s="124"/>
      <c r="B680" s="249"/>
      <c r="C680" s="124"/>
      <c r="D680" s="134"/>
      <c r="E680" s="13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124"/>
      <c r="AH680" s="124"/>
      <c r="AI680" s="124"/>
      <c r="AJ680" s="124"/>
      <c r="AK680" s="124"/>
      <c r="AL680" s="124"/>
    </row>
    <row r="681" spans="1:38" ht="13.5" customHeight="1">
      <c r="A681" s="124"/>
      <c r="B681" s="249"/>
      <c r="C681" s="124"/>
      <c r="D681" s="134"/>
      <c r="E681" s="13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  <c r="AA681" s="124"/>
      <c r="AB681" s="124"/>
      <c r="AC681" s="124"/>
      <c r="AD681" s="124"/>
      <c r="AE681" s="124"/>
      <c r="AF681" s="124"/>
      <c r="AG681" s="124"/>
      <c r="AH681" s="124"/>
      <c r="AI681" s="124"/>
      <c r="AJ681" s="124"/>
      <c r="AK681" s="124"/>
      <c r="AL681" s="124"/>
    </row>
    <row r="682" spans="1:38" ht="13.5" customHeight="1">
      <c r="A682" s="124"/>
      <c r="B682" s="249"/>
      <c r="C682" s="124"/>
      <c r="D682" s="134"/>
      <c r="E682" s="13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</row>
    <row r="683" spans="1:38" ht="13.5" customHeight="1">
      <c r="A683" s="124"/>
      <c r="B683" s="249"/>
      <c r="C683" s="124"/>
      <c r="D683" s="134"/>
      <c r="E683" s="13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124"/>
      <c r="AB683" s="124"/>
      <c r="AC683" s="124"/>
      <c r="AD683" s="124"/>
      <c r="AE683" s="124"/>
      <c r="AF683" s="124"/>
      <c r="AG683" s="124"/>
      <c r="AH683" s="124"/>
      <c r="AI683" s="124"/>
      <c r="AJ683" s="124"/>
      <c r="AK683" s="124"/>
      <c r="AL683" s="124"/>
    </row>
    <row r="684" spans="1:38" ht="13.5" customHeight="1">
      <c r="A684" s="124"/>
      <c r="B684" s="249"/>
      <c r="C684" s="124"/>
      <c r="D684" s="134"/>
      <c r="E684" s="13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  <c r="AC684" s="124"/>
      <c r="AD684" s="124"/>
      <c r="AE684" s="124"/>
      <c r="AF684" s="124"/>
      <c r="AG684" s="124"/>
      <c r="AH684" s="124"/>
      <c r="AI684" s="124"/>
      <c r="AJ684" s="124"/>
      <c r="AK684" s="124"/>
      <c r="AL684" s="124"/>
    </row>
    <row r="685" spans="1:38" ht="13.5" customHeight="1">
      <c r="A685" s="124"/>
      <c r="B685" s="249"/>
      <c r="C685" s="124"/>
      <c r="D685" s="134"/>
      <c r="E685" s="13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</row>
    <row r="686" spans="1:38" ht="13.5" customHeight="1">
      <c r="A686" s="124"/>
      <c r="B686" s="249"/>
      <c r="C686" s="124"/>
      <c r="D686" s="134"/>
      <c r="E686" s="13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124"/>
      <c r="AB686" s="124"/>
      <c r="AC686" s="124"/>
      <c r="AD686" s="124"/>
      <c r="AE686" s="124"/>
      <c r="AF686" s="124"/>
      <c r="AG686" s="124"/>
      <c r="AH686" s="124"/>
      <c r="AI686" s="124"/>
      <c r="AJ686" s="124"/>
      <c r="AK686" s="124"/>
      <c r="AL686" s="124"/>
    </row>
    <row r="687" spans="1:38" ht="13.5" customHeight="1">
      <c r="A687" s="124"/>
      <c r="B687" s="249"/>
      <c r="C687" s="124"/>
      <c r="D687" s="134"/>
      <c r="E687" s="13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  <c r="AA687" s="124"/>
      <c r="AB687" s="124"/>
      <c r="AC687" s="124"/>
      <c r="AD687" s="124"/>
      <c r="AE687" s="124"/>
      <c r="AF687" s="124"/>
      <c r="AG687" s="124"/>
      <c r="AH687" s="124"/>
      <c r="AI687" s="124"/>
      <c r="AJ687" s="124"/>
      <c r="AK687" s="124"/>
      <c r="AL687" s="124"/>
    </row>
    <row r="688" spans="1:38" ht="13.5" customHeight="1">
      <c r="A688" s="124"/>
      <c r="B688" s="249"/>
      <c r="C688" s="124"/>
      <c r="D688" s="134"/>
      <c r="E688" s="13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  <c r="AC688" s="124"/>
      <c r="AD688" s="124"/>
      <c r="AE688" s="124"/>
      <c r="AF688" s="124"/>
      <c r="AG688" s="124"/>
      <c r="AH688" s="124"/>
      <c r="AI688" s="124"/>
      <c r="AJ688" s="124"/>
      <c r="AK688" s="124"/>
      <c r="AL688" s="124"/>
    </row>
    <row r="689" spans="1:38" ht="13.5" customHeight="1">
      <c r="A689" s="124"/>
      <c r="B689" s="249"/>
      <c r="C689" s="124"/>
      <c r="D689" s="134"/>
      <c r="E689" s="13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  <c r="AC689" s="124"/>
      <c r="AD689" s="124"/>
      <c r="AE689" s="124"/>
      <c r="AF689" s="124"/>
      <c r="AG689" s="124"/>
      <c r="AH689" s="124"/>
      <c r="AI689" s="124"/>
      <c r="AJ689" s="124"/>
      <c r="AK689" s="124"/>
      <c r="AL689" s="124"/>
    </row>
    <row r="690" spans="1:38" ht="13.5" customHeight="1">
      <c r="A690" s="124"/>
      <c r="B690" s="249"/>
      <c r="C690" s="124"/>
      <c r="D690" s="134"/>
      <c r="E690" s="13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124"/>
      <c r="AB690" s="124"/>
      <c r="AC690" s="124"/>
      <c r="AD690" s="124"/>
      <c r="AE690" s="124"/>
      <c r="AF690" s="124"/>
      <c r="AG690" s="124"/>
      <c r="AH690" s="124"/>
      <c r="AI690" s="124"/>
      <c r="AJ690" s="124"/>
      <c r="AK690" s="124"/>
      <c r="AL690" s="124"/>
    </row>
    <row r="691" spans="1:38" ht="13.5" customHeight="1">
      <c r="A691" s="124"/>
      <c r="B691" s="249"/>
      <c r="C691" s="124"/>
      <c r="D691" s="134"/>
      <c r="E691" s="13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  <c r="AA691" s="124"/>
      <c r="AB691" s="124"/>
      <c r="AC691" s="124"/>
      <c r="AD691" s="124"/>
      <c r="AE691" s="124"/>
      <c r="AF691" s="124"/>
      <c r="AG691" s="124"/>
      <c r="AH691" s="124"/>
      <c r="AI691" s="124"/>
      <c r="AJ691" s="124"/>
      <c r="AK691" s="124"/>
      <c r="AL691" s="124"/>
    </row>
    <row r="692" spans="1:38" ht="13.5" customHeight="1">
      <c r="A692" s="124"/>
      <c r="B692" s="249"/>
      <c r="C692" s="124"/>
      <c r="D692" s="134"/>
      <c r="E692" s="13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  <c r="AC692" s="124"/>
      <c r="AD692" s="124"/>
      <c r="AE692" s="124"/>
      <c r="AF692" s="124"/>
      <c r="AG692" s="124"/>
      <c r="AH692" s="124"/>
      <c r="AI692" s="124"/>
      <c r="AJ692" s="124"/>
      <c r="AK692" s="124"/>
      <c r="AL692" s="124"/>
    </row>
    <row r="693" spans="1:38" ht="13.5" customHeight="1">
      <c r="A693" s="124"/>
      <c r="B693" s="249"/>
      <c r="C693" s="124"/>
      <c r="D693" s="134"/>
      <c r="E693" s="13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  <c r="AA693" s="124"/>
      <c r="AB693" s="124"/>
      <c r="AC693" s="124"/>
      <c r="AD693" s="124"/>
      <c r="AE693" s="124"/>
      <c r="AF693" s="124"/>
      <c r="AG693" s="124"/>
      <c r="AH693" s="124"/>
      <c r="AI693" s="124"/>
      <c r="AJ693" s="124"/>
      <c r="AK693" s="124"/>
      <c r="AL693" s="124"/>
    </row>
    <row r="694" spans="1:38" ht="13.5" customHeight="1">
      <c r="A694" s="124"/>
      <c r="B694" s="249"/>
      <c r="C694" s="124"/>
      <c r="D694" s="134"/>
      <c r="E694" s="13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  <c r="AA694" s="124"/>
      <c r="AB694" s="124"/>
      <c r="AC694" s="124"/>
      <c r="AD694" s="124"/>
      <c r="AE694" s="124"/>
      <c r="AF694" s="124"/>
      <c r="AG694" s="124"/>
      <c r="AH694" s="124"/>
      <c r="AI694" s="124"/>
      <c r="AJ694" s="124"/>
      <c r="AK694" s="124"/>
      <c r="AL694" s="124"/>
    </row>
    <row r="695" spans="1:38" ht="13.5" customHeight="1">
      <c r="A695" s="124"/>
      <c r="B695" s="249"/>
      <c r="C695" s="124"/>
      <c r="D695" s="134"/>
      <c r="E695" s="13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  <c r="AA695" s="124"/>
      <c r="AB695" s="124"/>
      <c r="AC695" s="124"/>
      <c r="AD695" s="124"/>
      <c r="AE695" s="124"/>
      <c r="AF695" s="124"/>
      <c r="AG695" s="124"/>
      <c r="AH695" s="124"/>
      <c r="AI695" s="124"/>
      <c r="AJ695" s="124"/>
      <c r="AK695" s="124"/>
      <c r="AL695" s="124"/>
    </row>
    <row r="696" spans="1:38" ht="13.5" customHeight="1">
      <c r="A696" s="124"/>
      <c r="B696" s="249"/>
      <c r="C696" s="124"/>
      <c r="D696" s="134"/>
      <c r="E696" s="13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  <c r="AA696" s="124"/>
      <c r="AB696" s="124"/>
      <c r="AC696" s="124"/>
      <c r="AD696" s="124"/>
      <c r="AE696" s="124"/>
      <c r="AF696" s="124"/>
      <c r="AG696" s="124"/>
      <c r="AH696" s="124"/>
      <c r="AI696" s="124"/>
      <c r="AJ696" s="124"/>
      <c r="AK696" s="124"/>
      <c r="AL696" s="124"/>
    </row>
    <row r="697" spans="1:38" ht="13.5" customHeight="1">
      <c r="A697" s="124"/>
      <c r="B697" s="249"/>
      <c r="C697" s="124"/>
      <c r="D697" s="134"/>
      <c r="E697" s="13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  <c r="AC697" s="124"/>
      <c r="AD697" s="124"/>
      <c r="AE697" s="124"/>
      <c r="AF697" s="124"/>
      <c r="AG697" s="124"/>
      <c r="AH697" s="124"/>
      <c r="AI697" s="124"/>
      <c r="AJ697" s="124"/>
      <c r="AK697" s="124"/>
      <c r="AL697" s="124"/>
    </row>
    <row r="698" spans="1:38" ht="13.5" customHeight="1">
      <c r="A698" s="124"/>
      <c r="B698" s="249"/>
      <c r="C698" s="124"/>
      <c r="D698" s="134"/>
      <c r="E698" s="13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124"/>
      <c r="AB698" s="124"/>
      <c r="AC698" s="124"/>
      <c r="AD698" s="124"/>
      <c r="AE698" s="124"/>
      <c r="AF698" s="124"/>
      <c r="AG698" s="124"/>
      <c r="AH698" s="124"/>
      <c r="AI698" s="124"/>
      <c r="AJ698" s="124"/>
      <c r="AK698" s="124"/>
      <c r="AL698" s="124"/>
    </row>
    <row r="699" spans="1:38" ht="13.5" customHeight="1">
      <c r="A699" s="124"/>
      <c r="B699" s="249"/>
      <c r="C699" s="124"/>
      <c r="D699" s="134"/>
      <c r="E699" s="13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  <c r="AA699" s="124"/>
      <c r="AB699" s="124"/>
      <c r="AC699" s="124"/>
      <c r="AD699" s="124"/>
      <c r="AE699" s="124"/>
      <c r="AF699" s="124"/>
      <c r="AG699" s="124"/>
      <c r="AH699" s="124"/>
      <c r="AI699" s="124"/>
      <c r="AJ699" s="124"/>
      <c r="AK699" s="124"/>
      <c r="AL699" s="124"/>
    </row>
    <row r="700" spans="1:38" ht="13.5" customHeight="1">
      <c r="A700" s="124"/>
      <c r="B700" s="249"/>
      <c r="C700" s="124"/>
      <c r="D700" s="134"/>
      <c r="E700" s="13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</row>
    <row r="701" spans="1:38" ht="13.5" customHeight="1">
      <c r="A701" s="124"/>
      <c r="B701" s="249"/>
      <c r="C701" s="124"/>
      <c r="D701" s="134"/>
      <c r="E701" s="13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  <c r="AA701" s="124"/>
      <c r="AB701" s="124"/>
      <c r="AC701" s="124"/>
      <c r="AD701" s="124"/>
      <c r="AE701" s="124"/>
      <c r="AF701" s="124"/>
      <c r="AG701" s="124"/>
      <c r="AH701" s="124"/>
      <c r="AI701" s="124"/>
      <c r="AJ701" s="124"/>
      <c r="AK701" s="124"/>
      <c r="AL701" s="124"/>
    </row>
    <row r="702" spans="1:38" ht="13.5" customHeight="1">
      <c r="A702" s="124"/>
      <c r="B702" s="249"/>
      <c r="C702" s="124"/>
      <c r="D702" s="134"/>
      <c r="E702" s="13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</row>
    <row r="703" spans="1:38" ht="13.5" customHeight="1">
      <c r="A703" s="124"/>
      <c r="B703" s="249"/>
      <c r="C703" s="124"/>
      <c r="D703" s="134"/>
      <c r="E703" s="13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124"/>
      <c r="AB703" s="124"/>
      <c r="AC703" s="124"/>
      <c r="AD703" s="124"/>
      <c r="AE703" s="124"/>
      <c r="AF703" s="124"/>
      <c r="AG703" s="124"/>
      <c r="AH703" s="124"/>
      <c r="AI703" s="124"/>
      <c r="AJ703" s="124"/>
      <c r="AK703" s="124"/>
      <c r="AL703" s="124"/>
    </row>
    <row r="704" spans="1:38" ht="13.5" customHeight="1">
      <c r="A704" s="124"/>
      <c r="B704" s="249"/>
      <c r="C704" s="124"/>
      <c r="D704" s="134"/>
      <c r="E704" s="13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124"/>
      <c r="AB704" s="124"/>
      <c r="AC704" s="124"/>
      <c r="AD704" s="124"/>
      <c r="AE704" s="124"/>
      <c r="AF704" s="124"/>
      <c r="AG704" s="124"/>
      <c r="AH704" s="124"/>
      <c r="AI704" s="124"/>
      <c r="AJ704" s="124"/>
      <c r="AK704" s="124"/>
      <c r="AL704" s="124"/>
    </row>
    <row r="705" spans="1:38" ht="13.5" customHeight="1">
      <c r="A705" s="124"/>
      <c r="B705" s="249"/>
      <c r="C705" s="124"/>
      <c r="D705" s="134"/>
      <c r="E705" s="13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124"/>
      <c r="AB705" s="124"/>
      <c r="AC705" s="124"/>
      <c r="AD705" s="124"/>
      <c r="AE705" s="124"/>
      <c r="AF705" s="124"/>
      <c r="AG705" s="124"/>
      <c r="AH705" s="124"/>
      <c r="AI705" s="124"/>
      <c r="AJ705" s="124"/>
      <c r="AK705" s="124"/>
      <c r="AL705" s="124"/>
    </row>
    <row r="706" spans="1:38" ht="13.5" customHeight="1">
      <c r="A706" s="124"/>
      <c r="B706" s="249"/>
      <c r="C706" s="124"/>
      <c r="D706" s="134"/>
      <c r="E706" s="13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  <c r="AC706" s="124"/>
      <c r="AD706" s="124"/>
      <c r="AE706" s="124"/>
      <c r="AF706" s="124"/>
      <c r="AG706" s="124"/>
      <c r="AH706" s="124"/>
      <c r="AI706" s="124"/>
      <c r="AJ706" s="124"/>
      <c r="AK706" s="124"/>
      <c r="AL706" s="124"/>
    </row>
    <row r="707" spans="1:38" ht="13.5" customHeight="1">
      <c r="A707" s="124"/>
      <c r="B707" s="249"/>
      <c r="C707" s="124"/>
      <c r="D707" s="134"/>
      <c r="E707" s="13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</row>
    <row r="708" spans="1:38" ht="13.5" customHeight="1">
      <c r="A708" s="124"/>
      <c r="B708" s="249"/>
      <c r="C708" s="124"/>
      <c r="D708" s="134"/>
      <c r="E708" s="13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  <c r="AC708" s="124"/>
      <c r="AD708" s="124"/>
      <c r="AE708" s="124"/>
      <c r="AF708" s="124"/>
      <c r="AG708" s="124"/>
      <c r="AH708" s="124"/>
      <c r="AI708" s="124"/>
      <c r="AJ708" s="124"/>
      <c r="AK708" s="124"/>
      <c r="AL708" s="124"/>
    </row>
    <row r="709" spans="1:38" ht="13.5" customHeight="1">
      <c r="A709" s="124"/>
      <c r="B709" s="249"/>
      <c r="C709" s="124"/>
      <c r="D709" s="134"/>
      <c r="E709" s="13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124"/>
      <c r="AB709" s="124"/>
      <c r="AC709" s="124"/>
      <c r="AD709" s="124"/>
      <c r="AE709" s="124"/>
      <c r="AF709" s="124"/>
      <c r="AG709" s="124"/>
      <c r="AH709" s="124"/>
      <c r="AI709" s="124"/>
      <c r="AJ709" s="124"/>
      <c r="AK709" s="124"/>
      <c r="AL709" s="124"/>
    </row>
    <row r="710" spans="1:38" ht="13.5" customHeight="1">
      <c r="A710" s="124"/>
      <c r="B710" s="249"/>
      <c r="C710" s="124"/>
      <c r="D710" s="134"/>
      <c r="E710" s="13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  <c r="AA710" s="124"/>
      <c r="AB710" s="124"/>
      <c r="AC710" s="124"/>
      <c r="AD710" s="124"/>
      <c r="AE710" s="124"/>
      <c r="AF710" s="124"/>
      <c r="AG710" s="124"/>
      <c r="AH710" s="124"/>
      <c r="AI710" s="124"/>
      <c r="AJ710" s="124"/>
      <c r="AK710" s="124"/>
      <c r="AL710" s="124"/>
    </row>
    <row r="711" spans="1:38" ht="13.5" customHeight="1">
      <c r="A711" s="124"/>
      <c r="B711" s="249"/>
      <c r="C711" s="124"/>
      <c r="D711" s="134"/>
      <c r="E711" s="13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  <c r="AA711" s="124"/>
      <c r="AB711" s="124"/>
      <c r="AC711" s="124"/>
      <c r="AD711" s="124"/>
      <c r="AE711" s="124"/>
      <c r="AF711" s="124"/>
      <c r="AG711" s="124"/>
      <c r="AH711" s="124"/>
      <c r="AI711" s="124"/>
      <c r="AJ711" s="124"/>
      <c r="AK711" s="124"/>
      <c r="AL711" s="124"/>
    </row>
    <row r="712" spans="1:38" ht="13.5" customHeight="1">
      <c r="A712" s="124"/>
      <c r="B712" s="249"/>
      <c r="C712" s="124"/>
      <c r="D712" s="134"/>
      <c r="E712" s="13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124"/>
      <c r="AB712" s="124"/>
      <c r="AC712" s="124"/>
      <c r="AD712" s="124"/>
      <c r="AE712" s="124"/>
      <c r="AF712" s="124"/>
      <c r="AG712" s="124"/>
      <c r="AH712" s="124"/>
      <c r="AI712" s="124"/>
      <c r="AJ712" s="124"/>
      <c r="AK712" s="124"/>
      <c r="AL712" s="124"/>
    </row>
    <row r="713" spans="1:38" ht="13.5" customHeight="1">
      <c r="A713" s="124"/>
      <c r="B713" s="249"/>
      <c r="C713" s="124"/>
      <c r="D713" s="134"/>
      <c r="E713" s="13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  <c r="AA713" s="124"/>
      <c r="AB713" s="124"/>
      <c r="AC713" s="124"/>
      <c r="AD713" s="124"/>
      <c r="AE713" s="124"/>
      <c r="AF713" s="124"/>
      <c r="AG713" s="124"/>
      <c r="AH713" s="124"/>
      <c r="AI713" s="124"/>
      <c r="AJ713" s="124"/>
      <c r="AK713" s="124"/>
      <c r="AL713" s="124"/>
    </row>
    <row r="714" spans="1:38" ht="13.5" customHeight="1">
      <c r="A714" s="124"/>
      <c r="B714" s="249"/>
      <c r="C714" s="124"/>
      <c r="D714" s="134"/>
      <c r="E714" s="13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24"/>
      <c r="AC714" s="124"/>
      <c r="AD714" s="124"/>
      <c r="AE714" s="124"/>
      <c r="AF714" s="124"/>
      <c r="AG714" s="124"/>
      <c r="AH714" s="124"/>
      <c r="AI714" s="124"/>
      <c r="AJ714" s="124"/>
      <c r="AK714" s="124"/>
      <c r="AL714" s="124"/>
    </row>
    <row r="715" spans="1:38" ht="13.5" customHeight="1">
      <c r="A715" s="124"/>
      <c r="B715" s="249"/>
      <c r="C715" s="124"/>
      <c r="D715" s="134"/>
      <c r="E715" s="13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124"/>
      <c r="AB715" s="124"/>
      <c r="AC715" s="124"/>
      <c r="AD715" s="124"/>
      <c r="AE715" s="124"/>
      <c r="AF715" s="124"/>
      <c r="AG715" s="124"/>
      <c r="AH715" s="124"/>
      <c r="AI715" s="124"/>
      <c r="AJ715" s="124"/>
      <c r="AK715" s="124"/>
      <c r="AL715" s="124"/>
    </row>
    <row r="716" spans="1:38" ht="13.5" customHeight="1">
      <c r="A716" s="124"/>
      <c r="B716" s="249"/>
      <c r="C716" s="124"/>
      <c r="D716" s="134"/>
      <c r="E716" s="13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  <c r="AC716" s="124"/>
      <c r="AD716" s="124"/>
      <c r="AE716" s="124"/>
      <c r="AF716" s="124"/>
      <c r="AG716" s="124"/>
      <c r="AH716" s="124"/>
      <c r="AI716" s="124"/>
      <c r="AJ716" s="124"/>
      <c r="AK716" s="124"/>
      <c r="AL716" s="124"/>
    </row>
    <row r="717" spans="1:38" ht="13.5" customHeight="1">
      <c r="A717" s="124"/>
      <c r="B717" s="249"/>
      <c r="C717" s="124"/>
      <c r="D717" s="134"/>
      <c r="E717" s="13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  <c r="AA717" s="124"/>
      <c r="AB717" s="124"/>
      <c r="AC717" s="124"/>
      <c r="AD717" s="124"/>
      <c r="AE717" s="124"/>
      <c r="AF717" s="124"/>
      <c r="AG717" s="124"/>
      <c r="AH717" s="124"/>
      <c r="AI717" s="124"/>
      <c r="AJ717" s="124"/>
      <c r="AK717" s="124"/>
      <c r="AL717" s="124"/>
    </row>
    <row r="718" spans="1:38" ht="13.5" customHeight="1">
      <c r="A718" s="124"/>
      <c r="B718" s="249"/>
      <c r="C718" s="124"/>
      <c r="D718" s="134"/>
      <c r="E718" s="13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  <c r="AA718" s="124"/>
      <c r="AB718" s="124"/>
      <c r="AC718" s="124"/>
      <c r="AD718" s="124"/>
      <c r="AE718" s="124"/>
      <c r="AF718" s="124"/>
      <c r="AG718" s="124"/>
      <c r="AH718" s="124"/>
      <c r="AI718" s="124"/>
      <c r="AJ718" s="124"/>
      <c r="AK718" s="124"/>
      <c r="AL718" s="124"/>
    </row>
    <row r="719" spans="1:38" ht="13.5" customHeight="1">
      <c r="A719" s="124"/>
      <c r="B719" s="249"/>
      <c r="C719" s="124"/>
      <c r="D719" s="134"/>
      <c r="E719" s="13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  <c r="AA719" s="124"/>
      <c r="AB719" s="124"/>
      <c r="AC719" s="124"/>
      <c r="AD719" s="124"/>
      <c r="AE719" s="124"/>
      <c r="AF719" s="124"/>
      <c r="AG719" s="124"/>
      <c r="AH719" s="124"/>
      <c r="AI719" s="124"/>
      <c r="AJ719" s="124"/>
      <c r="AK719" s="124"/>
      <c r="AL719" s="124"/>
    </row>
    <row r="720" spans="1:38" ht="13.5" customHeight="1">
      <c r="A720" s="124"/>
      <c r="B720" s="249"/>
      <c r="C720" s="124"/>
      <c r="D720" s="134"/>
      <c r="E720" s="13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  <c r="AC720" s="124"/>
      <c r="AD720" s="124"/>
      <c r="AE720" s="124"/>
      <c r="AF720" s="124"/>
      <c r="AG720" s="124"/>
      <c r="AH720" s="124"/>
      <c r="AI720" s="124"/>
      <c r="AJ720" s="124"/>
      <c r="AK720" s="124"/>
      <c r="AL720" s="124"/>
    </row>
    <row r="721" spans="1:38" ht="13.5" customHeight="1">
      <c r="A721" s="124"/>
      <c r="B721" s="249"/>
      <c r="C721" s="124"/>
      <c r="D721" s="134"/>
      <c r="E721" s="13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  <c r="AA721" s="124"/>
      <c r="AB721" s="124"/>
      <c r="AC721" s="124"/>
      <c r="AD721" s="124"/>
      <c r="AE721" s="124"/>
      <c r="AF721" s="124"/>
      <c r="AG721" s="124"/>
      <c r="AH721" s="124"/>
      <c r="AI721" s="124"/>
      <c r="AJ721" s="124"/>
      <c r="AK721" s="124"/>
      <c r="AL721" s="124"/>
    </row>
    <row r="722" spans="1:38" ht="13.5" customHeight="1">
      <c r="A722" s="124"/>
      <c r="B722" s="249"/>
      <c r="C722" s="124"/>
      <c r="D722" s="134"/>
      <c r="E722" s="13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  <c r="AA722" s="124"/>
      <c r="AB722" s="124"/>
      <c r="AC722" s="124"/>
      <c r="AD722" s="124"/>
      <c r="AE722" s="124"/>
      <c r="AF722" s="124"/>
      <c r="AG722" s="124"/>
      <c r="AH722" s="124"/>
      <c r="AI722" s="124"/>
      <c r="AJ722" s="124"/>
      <c r="AK722" s="124"/>
      <c r="AL722" s="124"/>
    </row>
    <row r="723" spans="1:38" ht="13.5" customHeight="1">
      <c r="A723" s="124"/>
      <c r="B723" s="249"/>
      <c r="C723" s="124"/>
      <c r="D723" s="134"/>
      <c r="E723" s="13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  <c r="AA723" s="124"/>
      <c r="AB723" s="124"/>
      <c r="AC723" s="124"/>
      <c r="AD723" s="124"/>
      <c r="AE723" s="124"/>
      <c r="AF723" s="124"/>
      <c r="AG723" s="124"/>
      <c r="AH723" s="124"/>
      <c r="AI723" s="124"/>
      <c r="AJ723" s="124"/>
      <c r="AK723" s="124"/>
      <c r="AL723" s="124"/>
    </row>
    <row r="724" spans="1:38" ht="13.5" customHeight="1">
      <c r="A724" s="124"/>
      <c r="B724" s="249"/>
      <c r="C724" s="124"/>
      <c r="D724" s="134"/>
      <c r="E724" s="13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  <c r="AC724" s="124"/>
      <c r="AD724" s="124"/>
      <c r="AE724" s="124"/>
      <c r="AF724" s="124"/>
      <c r="AG724" s="124"/>
      <c r="AH724" s="124"/>
      <c r="AI724" s="124"/>
      <c r="AJ724" s="124"/>
      <c r="AK724" s="124"/>
      <c r="AL724" s="124"/>
    </row>
    <row r="725" spans="1:38" ht="13.5" customHeight="1">
      <c r="A725" s="124"/>
      <c r="B725" s="249"/>
      <c r="C725" s="124"/>
      <c r="D725" s="134"/>
      <c r="E725" s="13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124"/>
      <c r="AB725" s="124"/>
      <c r="AC725" s="124"/>
      <c r="AD725" s="124"/>
      <c r="AE725" s="124"/>
      <c r="AF725" s="124"/>
      <c r="AG725" s="124"/>
      <c r="AH725" s="124"/>
      <c r="AI725" s="124"/>
      <c r="AJ725" s="124"/>
      <c r="AK725" s="124"/>
      <c r="AL725" s="124"/>
    </row>
    <row r="726" spans="1:38" ht="13.5" customHeight="1">
      <c r="A726" s="124"/>
      <c r="B726" s="249"/>
      <c r="C726" s="124"/>
      <c r="D726" s="134"/>
      <c r="E726" s="13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124"/>
      <c r="AB726" s="124"/>
      <c r="AC726" s="124"/>
      <c r="AD726" s="124"/>
      <c r="AE726" s="124"/>
      <c r="AF726" s="124"/>
      <c r="AG726" s="124"/>
      <c r="AH726" s="124"/>
      <c r="AI726" s="124"/>
      <c r="AJ726" s="124"/>
      <c r="AK726" s="124"/>
      <c r="AL726" s="124"/>
    </row>
    <row r="727" spans="1:38" ht="13.5" customHeight="1">
      <c r="A727" s="124"/>
      <c r="B727" s="249"/>
      <c r="C727" s="124"/>
      <c r="D727" s="134"/>
      <c r="E727" s="13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4"/>
      <c r="AI727" s="124"/>
      <c r="AJ727" s="124"/>
      <c r="AK727" s="124"/>
      <c r="AL727" s="124"/>
    </row>
    <row r="728" spans="1:38" ht="13.5" customHeight="1">
      <c r="A728" s="124"/>
      <c r="B728" s="249"/>
      <c r="C728" s="124"/>
      <c r="D728" s="134"/>
      <c r="E728" s="13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4"/>
      <c r="AI728" s="124"/>
      <c r="AJ728" s="124"/>
      <c r="AK728" s="124"/>
      <c r="AL728" s="124"/>
    </row>
    <row r="729" spans="1:38" ht="13.5" customHeight="1">
      <c r="A729" s="124"/>
      <c r="B729" s="249"/>
      <c r="C729" s="124"/>
      <c r="D729" s="134"/>
      <c r="E729" s="13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  <c r="AC729" s="124"/>
      <c r="AD729" s="124"/>
      <c r="AE729" s="124"/>
      <c r="AF729" s="124"/>
      <c r="AG729" s="124"/>
      <c r="AH729" s="124"/>
      <c r="AI729" s="124"/>
      <c r="AJ729" s="124"/>
      <c r="AK729" s="124"/>
      <c r="AL729" s="124"/>
    </row>
    <row r="730" spans="1:38" ht="13.5" customHeight="1">
      <c r="A730" s="124"/>
      <c r="B730" s="249"/>
      <c r="C730" s="124"/>
      <c r="D730" s="134"/>
      <c r="E730" s="13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  <c r="AC730" s="124"/>
      <c r="AD730" s="124"/>
      <c r="AE730" s="124"/>
      <c r="AF730" s="124"/>
      <c r="AG730" s="124"/>
      <c r="AH730" s="124"/>
      <c r="AI730" s="124"/>
      <c r="AJ730" s="124"/>
      <c r="AK730" s="124"/>
      <c r="AL730" s="124"/>
    </row>
    <row r="731" spans="1:38" ht="13.5" customHeight="1">
      <c r="A731" s="124"/>
      <c r="B731" s="249"/>
      <c r="C731" s="124"/>
      <c r="D731" s="134"/>
      <c r="E731" s="13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  <c r="AA731" s="124"/>
      <c r="AB731" s="124"/>
      <c r="AC731" s="124"/>
      <c r="AD731" s="124"/>
      <c r="AE731" s="124"/>
      <c r="AF731" s="124"/>
      <c r="AG731" s="124"/>
      <c r="AH731" s="124"/>
      <c r="AI731" s="124"/>
      <c r="AJ731" s="124"/>
      <c r="AK731" s="124"/>
      <c r="AL731" s="124"/>
    </row>
    <row r="732" spans="1:38" ht="13.5" customHeight="1">
      <c r="A732" s="124"/>
      <c r="B732" s="249"/>
      <c r="C732" s="124"/>
      <c r="D732" s="134"/>
      <c r="E732" s="13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  <c r="AC732" s="124"/>
      <c r="AD732" s="124"/>
      <c r="AE732" s="124"/>
      <c r="AF732" s="124"/>
      <c r="AG732" s="124"/>
      <c r="AH732" s="124"/>
      <c r="AI732" s="124"/>
      <c r="AJ732" s="124"/>
      <c r="AK732" s="124"/>
      <c r="AL732" s="124"/>
    </row>
    <row r="733" spans="1:38" ht="13.5" customHeight="1">
      <c r="A733" s="124"/>
      <c r="B733" s="249"/>
      <c r="C733" s="124"/>
      <c r="D733" s="134"/>
      <c r="E733" s="13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124"/>
      <c r="AB733" s="124"/>
      <c r="AC733" s="124"/>
      <c r="AD733" s="124"/>
      <c r="AE733" s="124"/>
      <c r="AF733" s="124"/>
      <c r="AG733" s="124"/>
      <c r="AH733" s="124"/>
      <c r="AI733" s="124"/>
      <c r="AJ733" s="124"/>
      <c r="AK733" s="124"/>
      <c r="AL733" s="124"/>
    </row>
    <row r="734" spans="1:38" ht="13.5" customHeight="1">
      <c r="A734" s="124"/>
      <c r="B734" s="249"/>
      <c r="C734" s="124"/>
      <c r="D734" s="134"/>
      <c r="E734" s="13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124"/>
      <c r="AB734" s="124"/>
      <c r="AC734" s="124"/>
      <c r="AD734" s="124"/>
      <c r="AE734" s="124"/>
      <c r="AF734" s="124"/>
      <c r="AG734" s="124"/>
      <c r="AH734" s="124"/>
      <c r="AI734" s="124"/>
      <c r="AJ734" s="124"/>
      <c r="AK734" s="124"/>
      <c r="AL734" s="124"/>
    </row>
    <row r="735" spans="1:38" ht="13.5" customHeight="1">
      <c r="A735" s="124"/>
      <c r="B735" s="249"/>
      <c r="C735" s="124"/>
      <c r="D735" s="134"/>
      <c r="E735" s="13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  <c r="AC735" s="124"/>
      <c r="AD735" s="124"/>
      <c r="AE735" s="124"/>
      <c r="AF735" s="124"/>
      <c r="AG735" s="124"/>
      <c r="AH735" s="124"/>
      <c r="AI735" s="124"/>
      <c r="AJ735" s="124"/>
      <c r="AK735" s="124"/>
      <c r="AL735" s="124"/>
    </row>
    <row r="736" spans="1:38" ht="13.5" customHeight="1">
      <c r="A736" s="124"/>
      <c r="B736" s="249"/>
      <c r="C736" s="124"/>
      <c r="D736" s="134"/>
      <c r="E736" s="13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  <c r="AA736" s="124"/>
      <c r="AB736" s="124"/>
      <c r="AC736" s="124"/>
      <c r="AD736" s="124"/>
      <c r="AE736" s="124"/>
      <c r="AF736" s="124"/>
      <c r="AG736" s="124"/>
      <c r="AH736" s="124"/>
      <c r="AI736" s="124"/>
      <c r="AJ736" s="124"/>
      <c r="AK736" s="124"/>
      <c r="AL736" s="124"/>
    </row>
    <row r="737" spans="1:38" ht="13.5" customHeight="1">
      <c r="A737" s="124"/>
      <c r="B737" s="249"/>
      <c r="C737" s="124"/>
      <c r="D737" s="134"/>
      <c r="E737" s="13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</row>
    <row r="738" spans="1:38" ht="13.5" customHeight="1">
      <c r="A738" s="124"/>
      <c r="B738" s="249"/>
      <c r="C738" s="124"/>
      <c r="D738" s="134"/>
      <c r="E738" s="13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124"/>
      <c r="AB738" s="124"/>
      <c r="AC738" s="124"/>
      <c r="AD738" s="124"/>
      <c r="AE738" s="124"/>
      <c r="AF738" s="124"/>
      <c r="AG738" s="124"/>
      <c r="AH738" s="124"/>
      <c r="AI738" s="124"/>
      <c r="AJ738" s="124"/>
      <c r="AK738" s="124"/>
      <c r="AL738" s="124"/>
    </row>
    <row r="739" spans="1:38" ht="13.5" customHeight="1">
      <c r="A739" s="124"/>
      <c r="B739" s="249"/>
      <c r="C739" s="124"/>
      <c r="D739" s="134"/>
      <c r="E739" s="13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  <c r="AA739" s="124"/>
      <c r="AB739" s="124"/>
      <c r="AC739" s="124"/>
      <c r="AD739" s="124"/>
      <c r="AE739" s="124"/>
      <c r="AF739" s="124"/>
      <c r="AG739" s="124"/>
      <c r="AH739" s="124"/>
      <c r="AI739" s="124"/>
      <c r="AJ739" s="124"/>
      <c r="AK739" s="124"/>
      <c r="AL739" s="124"/>
    </row>
    <row r="740" spans="1:38" ht="13.5" customHeight="1">
      <c r="A740" s="124"/>
      <c r="B740" s="249"/>
      <c r="C740" s="124"/>
      <c r="D740" s="134"/>
      <c r="E740" s="13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  <c r="AC740" s="124"/>
      <c r="AD740" s="124"/>
      <c r="AE740" s="124"/>
      <c r="AF740" s="124"/>
      <c r="AG740" s="124"/>
      <c r="AH740" s="124"/>
      <c r="AI740" s="124"/>
      <c r="AJ740" s="124"/>
      <c r="AK740" s="124"/>
      <c r="AL740" s="124"/>
    </row>
    <row r="741" spans="1:38" ht="13.5" customHeight="1">
      <c r="A741" s="124"/>
      <c r="B741" s="249"/>
      <c r="C741" s="124"/>
      <c r="D741" s="134"/>
      <c r="E741" s="13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  <c r="AA741" s="124"/>
      <c r="AB741" s="124"/>
      <c r="AC741" s="124"/>
      <c r="AD741" s="124"/>
      <c r="AE741" s="124"/>
      <c r="AF741" s="124"/>
      <c r="AG741" s="124"/>
      <c r="AH741" s="124"/>
      <c r="AI741" s="124"/>
      <c r="AJ741" s="124"/>
      <c r="AK741" s="124"/>
      <c r="AL741" s="124"/>
    </row>
    <row r="742" spans="1:38" ht="13.5" customHeight="1">
      <c r="A742" s="124"/>
      <c r="B742" s="249"/>
      <c r="C742" s="124"/>
      <c r="D742" s="134"/>
      <c r="E742" s="13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  <c r="AC742" s="124"/>
      <c r="AD742" s="124"/>
      <c r="AE742" s="124"/>
      <c r="AF742" s="124"/>
      <c r="AG742" s="124"/>
      <c r="AH742" s="124"/>
      <c r="AI742" s="124"/>
      <c r="AJ742" s="124"/>
      <c r="AK742" s="124"/>
      <c r="AL742" s="124"/>
    </row>
    <row r="743" spans="1:38" ht="13.5" customHeight="1">
      <c r="A743" s="124"/>
      <c r="B743" s="249"/>
      <c r="C743" s="124"/>
      <c r="D743" s="134"/>
      <c r="E743" s="13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124"/>
      <c r="AB743" s="124"/>
      <c r="AC743" s="124"/>
      <c r="AD743" s="124"/>
      <c r="AE743" s="124"/>
      <c r="AF743" s="124"/>
      <c r="AG743" s="124"/>
      <c r="AH743" s="124"/>
      <c r="AI743" s="124"/>
      <c r="AJ743" s="124"/>
      <c r="AK743" s="124"/>
      <c r="AL743" s="124"/>
    </row>
    <row r="744" spans="1:38" ht="13.5" customHeight="1">
      <c r="A744" s="124"/>
      <c r="B744" s="249"/>
      <c r="C744" s="124"/>
      <c r="D744" s="134"/>
      <c r="E744" s="13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4"/>
      <c r="AI744" s="124"/>
      <c r="AJ744" s="124"/>
      <c r="AK744" s="124"/>
      <c r="AL744" s="124"/>
    </row>
    <row r="745" spans="1:38" ht="13.5" customHeight="1">
      <c r="A745" s="124"/>
      <c r="B745" s="249"/>
      <c r="C745" s="124"/>
      <c r="D745" s="134"/>
      <c r="E745" s="13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  <c r="AA745" s="124"/>
      <c r="AB745" s="124"/>
      <c r="AC745" s="124"/>
      <c r="AD745" s="124"/>
      <c r="AE745" s="124"/>
      <c r="AF745" s="124"/>
      <c r="AG745" s="124"/>
      <c r="AH745" s="124"/>
      <c r="AI745" s="124"/>
      <c r="AJ745" s="124"/>
      <c r="AK745" s="124"/>
      <c r="AL745" s="124"/>
    </row>
    <row r="746" spans="1:38" ht="13.5" customHeight="1">
      <c r="A746" s="124"/>
      <c r="B746" s="249"/>
      <c r="C746" s="124"/>
      <c r="D746" s="134"/>
      <c r="E746" s="13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  <c r="AC746" s="124"/>
      <c r="AD746" s="124"/>
      <c r="AE746" s="124"/>
      <c r="AF746" s="124"/>
      <c r="AG746" s="124"/>
      <c r="AH746" s="124"/>
      <c r="AI746" s="124"/>
      <c r="AJ746" s="124"/>
      <c r="AK746" s="124"/>
      <c r="AL746" s="124"/>
    </row>
    <row r="747" spans="1:38" ht="13.5" customHeight="1">
      <c r="A747" s="124"/>
      <c r="B747" s="249"/>
      <c r="C747" s="124"/>
      <c r="D747" s="134"/>
      <c r="E747" s="13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  <c r="AA747" s="124"/>
      <c r="AB747" s="124"/>
      <c r="AC747" s="124"/>
      <c r="AD747" s="124"/>
      <c r="AE747" s="124"/>
      <c r="AF747" s="124"/>
      <c r="AG747" s="124"/>
      <c r="AH747" s="124"/>
      <c r="AI747" s="124"/>
      <c r="AJ747" s="124"/>
      <c r="AK747" s="124"/>
      <c r="AL747" s="124"/>
    </row>
    <row r="748" spans="1:38" ht="13.5" customHeight="1">
      <c r="A748" s="124"/>
      <c r="B748" s="249"/>
      <c r="C748" s="124"/>
      <c r="D748" s="134"/>
      <c r="E748" s="13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124"/>
      <c r="AB748" s="124"/>
      <c r="AC748" s="124"/>
      <c r="AD748" s="124"/>
      <c r="AE748" s="124"/>
      <c r="AF748" s="124"/>
      <c r="AG748" s="124"/>
      <c r="AH748" s="124"/>
      <c r="AI748" s="124"/>
      <c r="AJ748" s="124"/>
      <c r="AK748" s="124"/>
      <c r="AL748" s="124"/>
    </row>
    <row r="749" spans="1:38" ht="13.5" customHeight="1">
      <c r="A749" s="124"/>
      <c r="B749" s="249"/>
      <c r="C749" s="124"/>
      <c r="D749" s="134"/>
      <c r="E749" s="13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124"/>
      <c r="AB749" s="124"/>
      <c r="AC749" s="124"/>
      <c r="AD749" s="124"/>
      <c r="AE749" s="124"/>
      <c r="AF749" s="124"/>
      <c r="AG749" s="124"/>
      <c r="AH749" s="124"/>
      <c r="AI749" s="124"/>
      <c r="AJ749" s="124"/>
      <c r="AK749" s="124"/>
      <c r="AL749" s="124"/>
    </row>
    <row r="750" spans="1:38" ht="13.5" customHeight="1">
      <c r="A750" s="124"/>
      <c r="B750" s="249"/>
      <c r="C750" s="124"/>
      <c r="D750" s="134"/>
      <c r="E750" s="13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  <c r="AA750" s="124"/>
      <c r="AB750" s="124"/>
      <c r="AC750" s="124"/>
      <c r="AD750" s="124"/>
      <c r="AE750" s="124"/>
      <c r="AF750" s="124"/>
      <c r="AG750" s="124"/>
      <c r="AH750" s="124"/>
      <c r="AI750" s="124"/>
      <c r="AJ750" s="124"/>
      <c r="AK750" s="124"/>
      <c r="AL750" s="124"/>
    </row>
    <row r="751" spans="1:38" ht="13.5" customHeight="1">
      <c r="A751" s="124"/>
      <c r="B751" s="249"/>
      <c r="C751" s="124"/>
      <c r="D751" s="134"/>
      <c r="E751" s="13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  <c r="AC751" s="124"/>
      <c r="AD751" s="124"/>
      <c r="AE751" s="124"/>
      <c r="AF751" s="124"/>
      <c r="AG751" s="124"/>
      <c r="AH751" s="124"/>
      <c r="AI751" s="124"/>
      <c r="AJ751" s="124"/>
      <c r="AK751" s="124"/>
      <c r="AL751" s="124"/>
    </row>
    <row r="752" spans="1:38" ht="13.5" customHeight="1">
      <c r="A752" s="124"/>
      <c r="B752" s="249"/>
      <c r="C752" s="124"/>
      <c r="D752" s="134"/>
      <c r="E752" s="13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  <c r="AC752" s="124"/>
      <c r="AD752" s="124"/>
      <c r="AE752" s="124"/>
      <c r="AF752" s="124"/>
      <c r="AG752" s="124"/>
      <c r="AH752" s="124"/>
      <c r="AI752" s="124"/>
      <c r="AJ752" s="124"/>
      <c r="AK752" s="124"/>
      <c r="AL752" s="124"/>
    </row>
    <row r="753" spans="1:38" ht="13.5" customHeight="1">
      <c r="A753" s="124"/>
      <c r="B753" s="249"/>
      <c r="C753" s="124"/>
      <c r="D753" s="134"/>
      <c r="E753" s="13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4"/>
      <c r="AI753" s="124"/>
      <c r="AJ753" s="124"/>
      <c r="AK753" s="124"/>
      <c r="AL753" s="124"/>
    </row>
    <row r="754" spans="1:38" ht="13.5" customHeight="1">
      <c r="A754" s="124"/>
      <c r="B754" s="249"/>
      <c r="C754" s="124"/>
      <c r="D754" s="134"/>
      <c r="E754" s="13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  <c r="AC754" s="124"/>
      <c r="AD754" s="124"/>
      <c r="AE754" s="124"/>
      <c r="AF754" s="124"/>
      <c r="AG754" s="124"/>
      <c r="AH754" s="124"/>
      <c r="AI754" s="124"/>
      <c r="AJ754" s="124"/>
      <c r="AK754" s="124"/>
      <c r="AL754" s="124"/>
    </row>
    <row r="755" spans="1:38" ht="13.5" customHeight="1">
      <c r="A755" s="124"/>
      <c r="B755" s="249"/>
      <c r="C755" s="124"/>
      <c r="D755" s="134"/>
      <c r="E755" s="13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  <c r="AC755" s="124"/>
      <c r="AD755" s="124"/>
      <c r="AE755" s="124"/>
      <c r="AF755" s="124"/>
      <c r="AG755" s="124"/>
      <c r="AH755" s="124"/>
      <c r="AI755" s="124"/>
      <c r="AJ755" s="124"/>
      <c r="AK755" s="124"/>
      <c r="AL755" s="124"/>
    </row>
    <row r="756" spans="1:38" ht="13.5" customHeight="1">
      <c r="A756" s="124"/>
      <c r="B756" s="249"/>
      <c r="C756" s="124"/>
      <c r="D756" s="134"/>
      <c r="E756" s="13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124"/>
      <c r="AB756" s="124"/>
      <c r="AC756" s="124"/>
      <c r="AD756" s="124"/>
      <c r="AE756" s="124"/>
      <c r="AF756" s="124"/>
      <c r="AG756" s="124"/>
      <c r="AH756" s="124"/>
      <c r="AI756" s="124"/>
      <c r="AJ756" s="124"/>
      <c r="AK756" s="124"/>
      <c r="AL756" s="124"/>
    </row>
    <row r="757" spans="1:38" ht="13.5" customHeight="1">
      <c r="A757" s="124"/>
      <c r="B757" s="249"/>
      <c r="C757" s="124"/>
      <c r="D757" s="134"/>
      <c r="E757" s="13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124"/>
      <c r="AB757" s="124"/>
      <c r="AC757" s="124"/>
      <c r="AD757" s="124"/>
      <c r="AE757" s="124"/>
      <c r="AF757" s="124"/>
      <c r="AG757" s="124"/>
      <c r="AH757" s="124"/>
      <c r="AI757" s="124"/>
      <c r="AJ757" s="124"/>
      <c r="AK757" s="124"/>
      <c r="AL757" s="124"/>
    </row>
    <row r="758" spans="1:38" ht="13.5" customHeight="1">
      <c r="A758" s="124"/>
      <c r="B758" s="249"/>
      <c r="C758" s="124"/>
      <c r="D758" s="134"/>
      <c r="E758" s="13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  <c r="AE758" s="124"/>
      <c r="AF758" s="124"/>
      <c r="AG758" s="124"/>
      <c r="AH758" s="124"/>
      <c r="AI758" s="124"/>
      <c r="AJ758" s="124"/>
      <c r="AK758" s="124"/>
      <c r="AL758" s="124"/>
    </row>
    <row r="759" spans="1:38" ht="13.5" customHeight="1">
      <c r="A759" s="124"/>
      <c r="B759" s="249"/>
      <c r="C759" s="124"/>
      <c r="D759" s="134"/>
      <c r="E759" s="13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124"/>
      <c r="AB759" s="124"/>
      <c r="AC759" s="124"/>
      <c r="AD759" s="124"/>
      <c r="AE759" s="124"/>
      <c r="AF759" s="124"/>
      <c r="AG759" s="124"/>
      <c r="AH759" s="124"/>
      <c r="AI759" s="124"/>
      <c r="AJ759" s="124"/>
      <c r="AK759" s="124"/>
      <c r="AL759" s="124"/>
    </row>
    <row r="760" spans="1:38" ht="13.5" customHeight="1">
      <c r="A760" s="124"/>
      <c r="B760" s="249"/>
      <c r="C760" s="124"/>
      <c r="D760" s="134"/>
      <c r="E760" s="13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124"/>
      <c r="AB760" s="124"/>
      <c r="AC760" s="124"/>
      <c r="AD760" s="124"/>
      <c r="AE760" s="124"/>
      <c r="AF760" s="124"/>
      <c r="AG760" s="124"/>
      <c r="AH760" s="124"/>
      <c r="AI760" s="124"/>
      <c r="AJ760" s="124"/>
      <c r="AK760" s="124"/>
      <c r="AL760" s="124"/>
    </row>
    <row r="761" spans="1:38" ht="13.5" customHeight="1">
      <c r="A761" s="124"/>
      <c r="B761" s="249"/>
      <c r="C761" s="124"/>
      <c r="D761" s="134"/>
      <c r="E761" s="13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124"/>
      <c r="AB761" s="124"/>
      <c r="AC761" s="124"/>
      <c r="AD761" s="124"/>
      <c r="AE761" s="124"/>
      <c r="AF761" s="124"/>
      <c r="AG761" s="124"/>
      <c r="AH761" s="124"/>
      <c r="AI761" s="124"/>
      <c r="AJ761" s="124"/>
      <c r="AK761" s="124"/>
      <c r="AL761" s="124"/>
    </row>
    <row r="762" spans="1:38" ht="13.5" customHeight="1">
      <c r="A762" s="124"/>
      <c r="B762" s="249"/>
      <c r="C762" s="124"/>
      <c r="D762" s="134"/>
      <c r="E762" s="13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</row>
    <row r="763" spans="1:38" ht="13.5" customHeight="1">
      <c r="A763" s="124"/>
      <c r="B763" s="249"/>
      <c r="C763" s="124"/>
      <c r="D763" s="134"/>
      <c r="E763" s="13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124"/>
      <c r="AB763" s="124"/>
      <c r="AC763" s="124"/>
      <c r="AD763" s="124"/>
      <c r="AE763" s="124"/>
      <c r="AF763" s="124"/>
      <c r="AG763" s="124"/>
      <c r="AH763" s="124"/>
      <c r="AI763" s="124"/>
      <c r="AJ763" s="124"/>
      <c r="AK763" s="124"/>
      <c r="AL763" s="124"/>
    </row>
    <row r="764" spans="1:38" ht="13.5" customHeight="1">
      <c r="A764" s="124"/>
      <c r="B764" s="249"/>
      <c r="C764" s="124"/>
      <c r="D764" s="134"/>
      <c r="E764" s="13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124"/>
      <c r="AB764" s="124"/>
      <c r="AC764" s="124"/>
      <c r="AD764" s="124"/>
      <c r="AE764" s="124"/>
      <c r="AF764" s="124"/>
      <c r="AG764" s="124"/>
      <c r="AH764" s="124"/>
      <c r="AI764" s="124"/>
      <c r="AJ764" s="124"/>
      <c r="AK764" s="124"/>
      <c r="AL764" s="124"/>
    </row>
    <row r="765" spans="1:38" ht="13.5" customHeight="1">
      <c r="A765" s="124"/>
      <c r="B765" s="249"/>
      <c r="C765" s="124"/>
      <c r="D765" s="134"/>
      <c r="E765" s="13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  <c r="AA765" s="124"/>
      <c r="AB765" s="124"/>
      <c r="AC765" s="124"/>
      <c r="AD765" s="124"/>
      <c r="AE765" s="124"/>
      <c r="AF765" s="124"/>
      <c r="AG765" s="124"/>
      <c r="AH765" s="124"/>
      <c r="AI765" s="124"/>
      <c r="AJ765" s="124"/>
      <c r="AK765" s="124"/>
      <c r="AL765" s="124"/>
    </row>
    <row r="766" spans="1:38" ht="13.5" customHeight="1">
      <c r="A766" s="124"/>
      <c r="B766" s="249"/>
      <c r="C766" s="124"/>
      <c r="D766" s="134"/>
      <c r="E766" s="13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  <c r="AA766" s="124"/>
      <c r="AB766" s="124"/>
      <c r="AC766" s="124"/>
      <c r="AD766" s="124"/>
      <c r="AE766" s="124"/>
      <c r="AF766" s="124"/>
      <c r="AG766" s="124"/>
      <c r="AH766" s="124"/>
      <c r="AI766" s="124"/>
      <c r="AJ766" s="124"/>
      <c r="AK766" s="124"/>
      <c r="AL766" s="124"/>
    </row>
    <row r="767" spans="1:38" ht="13.5" customHeight="1">
      <c r="A767" s="124"/>
      <c r="B767" s="249"/>
      <c r="C767" s="124"/>
      <c r="D767" s="134"/>
      <c r="E767" s="13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  <c r="AA767" s="124"/>
      <c r="AB767" s="124"/>
      <c r="AC767" s="124"/>
      <c r="AD767" s="124"/>
      <c r="AE767" s="124"/>
      <c r="AF767" s="124"/>
      <c r="AG767" s="124"/>
      <c r="AH767" s="124"/>
      <c r="AI767" s="124"/>
      <c r="AJ767" s="124"/>
      <c r="AK767" s="124"/>
      <c r="AL767" s="124"/>
    </row>
    <row r="768" spans="1:38" ht="13.5" customHeight="1">
      <c r="A768" s="124"/>
      <c r="B768" s="249"/>
      <c r="C768" s="124"/>
      <c r="D768" s="134"/>
      <c r="E768" s="13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124"/>
      <c r="AB768" s="124"/>
      <c r="AC768" s="124"/>
      <c r="AD768" s="124"/>
      <c r="AE768" s="124"/>
      <c r="AF768" s="124"/>
      <c r="AG768" s="124"/>
      <c r="AH768" s="124"/>
      <c r="AI768" s="124"/>
      <c r="AJ768" s="124"/>
      <c r="AK768" s="124"/>
      <c r="AL768" s="124"/>
    </row>
    <row r="769" spans="1:38" ht="13.5" customHeight="1">
      <c r="A769" s="124"/>
      <c r="B769" s="249"/>
      <c r="C769" s="124"/>
      <c r="D769" s="134"/>
      <c r="E769" s="13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24"/>
      <c r="AI769" s="124"/>
      <c r="AJ769" s="124"/>
      <c r="AK769" s="124"/>
      <c r="AL769" s="124"/>
    </row>
    <row r="770" spans="1:38" ht="13.5" customHeight="1">
      <c r="A770" s="124"/>
      <c r="B770" s="249"/>
      <c r="C770" s="124"/>
      <c r="D770" s="134"/>
      <c r="E770" s="13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124"/>
      <c r="AB770" s="124"/>
      <c r="AC770" s="124"/>
      <c r="AD770" s="124"/>
      <c r="AE770" s="124"/>
      <c r="AF770" s="124"/>
      <c r="AG770" s="124"/>
      <c r="AH770" s="124"/>
      <c r="AI770" s="124"/>
      <c r="AJ770" s="124"/>
      <c r="AK770" s="124"/>
      <c r="AL770" s="124"/>
    </row>
    <row r="771" spans="1:38" ht="13.5" customHeight="1">
      <c r="A771" s="124"/>
      <c r="B771" s="249"/>
      <c r="C771" s="124"/>
      <c r="D771" s="134"/>
      <c r="E771" s="13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  <c r="AA771" s="124"/>
      <c r="AB771" s="124"/>
      <c r="AC771" s="124"/>
      <c r="AD771" s="124"/>
      <c r="AE771" s="124"/>
      <c r="AF771" s="124"/>
      <c r="AG771" s="124"/>
      <c r="AH771" s="124"/>
      <c r="AI771" s="124"/>
      <c r="AJ771" s="124"/>
      <c r="AK771" s="124"/>
      <c r="AL771" s="124"/>
    </row>
    <row r="772" spans="1:38" ht="13.5" customHeight="1">
      <c r="A772" s="124"/>
      <c r="B772" s="249"/>
      <c r="C772" s="124"/>
      <c r="D772" s="134"/>
      <c r="E772" s="13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124"/>
      <c r="AB772" s="124"/>
      <c r="AC772" s="124"/>
      <c r="AD772" s="124"/>
      <c r="AE772" s="124"/>
      <c r="AF772" s="124"/>
      <c r="AG772" s="124"/>
      <c r="AH772" s="124"/>
      <c r="AI772" s="124"/>
      <c r="AJ772" s="124"/>
      <c r="AK772" s="124"/>
      <c r="AL772" s="124"/>
    </row>
    <row r="773" spans="1:38" ht="13.5" customHeight="1">
      <c r="A773" s="124"/>
      <c r="B773" s="249"/>
      <c r="C773" s="124"/>
      <c r="D773" s="134"/>
      <c r="E773" s="13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124"/>
      <c r="AB773" s="124"/>
      <c r="AC773" s="124"/>
      <c r="AD773" s="124"/>
      <c r="AE773" s="124"/>
      <c r="AF773" s="124"/>
      <c r="AG773" s="124"/>
      <c r="AH773" s="124"/>
      <c r="AI773" s="124"/>
      <c r="AJ773" s="124"/>
      <c r="AK773" s="124"/>
      <c r="AL773" s="124"/>
    </row>
    <row r="774" spans="1:38" ht="13.5" customHeight="1">
      <c r="A774" s="124"/>
      <c r="B774" s="249"/>
      <c r="C774" s="124"/>
      <c r="D774" s="134"/>
      <c r="E774" s="13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  <c r="AA774" s="124"/>
      <c r="AB774" s="124"/>
      <c r="AC774" s="124"/>
      <c r="AD774" s="124"/>
      <c r="AE774" s="124"/>
      <c r="AF774" s="124"/>
      <c r="AG774" s="124"/>
      <c r="AH774" s="124"/>
      <c r="AI774" s="124"/>
      <c r="AJ774" s="124"/>
      <c r="AK774" s="124"/>
      <c r="AL774" s="124"/>
    </row>
    <row r="775" spans="1:38" ht="13.5" customHeight="1">
      <c r="A775" s="124"/>
      <c r="B775" s="249"/>
      <c r="C775" s="124"/>
      <c r="D775" s="134"/>
      <c r="E775" s="13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  <c r="AA775" s="124"/>
      <c r="AB775" s="124"/>
      <c r="AC775" s="124"/>
      <c r="AD775" s="124"/>
      <c r="AE775" s="124"/>
      <c r="AF775" s="124"/>
      <c r="AG775" s="124"/>
      <c r="AH775" s="124"/>
      <c r="AI775" s="124"/>
      <c r="AJ775" s="124"/>
      <c r="AK775" s="124"/>
      <c r="AL775" s="124"/>
    </row>
    <row r="776" spans="1:38" ht="13.5" customHeight="1">
      <c r="A776" s="124"/>
      <c r="B776" s="249"/>
      <c r="C776" s="124"/>
      <c r="D776" s="134"/>
      <c r="E776" s="13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124"/>
      <c r="AB776" s="124"/>
      <c r="AC776" s="124"/>
      <c r="AD776" s="124"/>
      <c r="AE776" s="124"/>
      <c r="AF776" s="124"/>
      <c r="AG776" s="124"/>
      <c r="AH776" s="124"/>
      <c r="AI776" s="124"/>
      <c r="AJ776" s="124"/>
      <c r="AK776" s="124"/>
      <c r="AL776" s="124"/>
    </row>
    <row r="777" spans="1:38" ht="13.5" customHeight="1">
      <c r="A777" s="124"/>
      <c r="B777" s="249"/>
      <c r="C777" s="124"/>
      <c r="D777" s="134"/>
      <c r="E777" s="13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  <c r="AA777" s="124"/>
      <c r="AB777" s="124"/>
      <c r="AC777" s="124"/>
      <c r="AD777" s="124"/>
      <c r="AE777" s="124"/>
      <c r="AF777" s="124"/>
      <c r="AG777" s="124"/>
      <c r="AH777" s="124"/>
      <c r="AI777" s="124"/>
      <c r="AJ777" s="124"/>
      <c r="AK777" s="124"/>
      <c r="AL777" s="124"/>
    </row>
    <row r="778" spans="1:38" ht="13.5" customHeight="1">
      <c r="A778" s="124"/>
      <c r="B778" s="249"/>
      <c r="C778" s="124"/>
      <c r="D778" s="134"/>
      <c r="E778" s="13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124"/>
      <c r="AB778" s="124"/>
      <c r="AC778" s="124"/>
      <c r="AD778" s="124"/>
      <c r="AE778" s="124"/>
      <c r="AF778" s="124"/>
      <c r="AG778" s="124"/>
      <c r="AH778" s="124"/>
      <c r="AI778" s="124"/>
      <c r="AJ778" s="124"/>
      <c r="AK778" s="124"/>
      <c r="AL778" s="124"/>
    </row>
    <row r="779" spans="1:38" ht="13.5" customHeight="1">
      <c r="A779" s="124"/>
      <c r="B779" s="249"/>
      <c r="C779" s="124"/>
      <c r="D779" s="134"/>
      <c r="E779" s="13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  <c r="AC779" s="124"/>
      <c r="AD779" s="124"/>
      <c r="AE779" s="124"/>
      <c r="AF779" s="124"/>
      <c r="AG779" s="124"/>
      <c r="AH779" s="124"/>
      <c r="AI779" s="124"/>
      <c r="AJ779" s="124"/>
      <c r="AK779" s="124"/>
      <c r="AL779" s="124"/>
    </row>
    <row r="780" spans="1:38" ht="13.5" customHeight="1">
      <c r="A780" s="124"/>
      <c r="B780" s="249"/>
      <c r="C780" s="124"/>
      <c r="D780" s="134"/>
      <c r="E780" s="13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124"/>
      <c r="AB780" s="124"/>
      <c r="AC780" s="124"/>
      <c r="AD780" s="124"/>
      <c r="AE780" s="124"/>
      <c r="AF780" s="124"/>
      <c r="AG780" s="124"/>
      <c r="AH780" s="124"/>
      <c r="AI780" s="124"/>
      <c r="AJ780" s="124"/>
      <c r="AK780" s="124"/>
      <c r="AL780" s="124"/>
    </row>
    <row r="781" spans="1:38" ht="13.5" customHeight="1">
      <c r="A781" s="124"/>
      <c r="B781" s="249"/>
      <c r="C781" s="124"/>
      <c r="D781" s="134"/>
      <c r="E781" s="13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124"/>
      <c r="AB781" s="124"/>
      <c r="AC781" s="124"/>
      <c r="AD781" s="124"/>
      <c r="AE781" s="124"/>
      <c r="AF781" s="124"/>
      <c r="AG781" s="124"/>
      <c r="AH781" s="124"/>
      <c r="AI781" s="124"/>
      <c r="AJ781" s="124"/>
      <c r="AK781" s="124"/>
      <c r="AL781" s="124"/>
    </row>
    <row r="782" spans="1:38" ht="13.5" customHeight="1">
      <c r="A782" s="124"/>
      <c r="B782" s="249"/>
      <c r="C782" s="124"/>
      <c r="D782" s="134"/>
      <c r="E782" s="13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124"/>
      <c r="AB782" s="124"/>
      <c r="AC782" s="124"/>
      <c r="AD782" s="124"/>
      <c r="AE782" s="124"/>
      <c r="AF782" s="124"/>
      <c r="AG782" s="124"/>
      <c r="AH782" s="124"/>
      <c r="AI782" s="124"/>
      <c r="AJ782" s="124"/>
      <c r="AK782" s="124"/>
      <c r="AL782" s="124"/>
    </row>
    <row r="783" spans="1:38" ht="13.5" customHeight="1">
      <c r="A783" s="124"/>
      <c r="B783" s="249"/>
      <c r="C783" s="124"/>
      <c r="D783" s="134"/>
      <c r="E783" s="13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124"/>
      <c r="AB783" s="124"/>
      <c r="AC783" s="124"/>
      <c r="AD783" s="124"/>
      <c r="AE783" s="124"/>
      <c r="AF783" s="124"/>
      <c r="AG783" s="124"/>
      <c r="AH783" s="124"/>
      <c r="AI783" s="124"/>
      <c r="AJ783" s="124"/>
      <c r="AK783" s="124"/>
      <c r="AL783" s="124"/>
    </row>
    <row r="784" spans="1:38" ht="13.5" customHeight="1">
      <c r="A784" s="124"/>
      <c r="B784" s="249"/>
      <c r="C784" s="124"/>
      <c r="D784" s="134"/>
      <c r="E784" s="13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  <c r="AC784" s="124"/>
      <c r="AD784" s="124"/>
      <c r="AE784" s="124"/>
      <c r="AF784" s="124"/>
      <c r="AG784" s="124"/>
      <c r="AH784" s="124"/>
      <c r="AI784" s="124"/>
      <c r="AJ784" s="124"/>
      <c r="AK784" s="124"/>
      <c r="AL784" s="124"/>
    </row>
    <row r="785" spans="1:38" ht="13.5" customHeight="1">
      <c r="A785" s="124"/>
      <c r="B785" s="249"/>
      <c r="C785" s="124"/>
      <c r="D785" s="134"/>
      <c r="E785" s="13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124"/>
      <c r="AB785" s="124"/>
      <c r="AC785" s="124"/>
      <c r="AD785" s="124"/>
      <c r="AE785" s="124"/>
      <c r="AF785" s="124"/>
      <c r="AG785" s="124"/>
      <c r="AH785" s="124"/>
      <c r="AI785" s="124"/>
      <c r="AJ785" s="124"/>
      <c r="AK785" s="124"/>
      <c r="AL785" s="124"/>
    </row>
    <row r="786" spans="1:38" ht="13.5" customHeight="1">
      <c r="A786" s="124"/>
      <c r="B786" s="249"/>
      <c r="C786" s="124"/>
      <c r="D786" s="134"/>
      <c r="E786" s="13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  <c r="AC786" s="124"/>
      <c r="AD786" s="124"/>
      <c r="AE786" s="124"/>
      <c r="AF786" s="124"/>
      <c r="AG786" s="124"/>
      <c r="AH786" s="124"/>
      <c r="AI786" s="124"/>
      <c r="AJ786" s="124"/>
      <c r="AK786" s="124"/>
      <c r="AL786" s="124"/>
    </row>
    <row r="787" spans="1:38" ht="13.5" customHeight="1">
      <c r="A787" s="124"/>
      <c r="B787" s="249"/>
      <c r="C787" s="124"/>
      <c r="D787" s="134"/>
      <c r="E787" s="13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  <c r="AC787" s="124"/>
      <c r="AD787" s="124"/>
      <c r="AE787" s="124"/>
      <c r="AF787" s="124"/>
      <c r="AG787" s="124"/>
      <c r="AH787" s="124"/>
      <c r="AI787" s="124"/>
      <c r="AJ787" s="124"/>
      <c r="AK787" s="124"/>
      <c r="AL787" s="124"/>
    </row>
    <row r="788" spans="1:38" ht="13.5" customHeight="1">
      <c r="A788" s="124"/>
      <c r="B788" s="249"/>
      <c r="C788" s="124"/>
      <c r="D788" s="134"/>
      <c r="E788" s="13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  <c r="AC788" s="124"/>
      <c r="AD788" s="124"/>
      <c r="AE788" s="124"/>
      <c r="AF788" s="124"/>
      <c r="AG788" s="124"/>
      <c r="AH788" s="124"/>
      <c r="AI788" s="124"/>
      <c r="AJ788" s="124"/>
      <c r="AK788" s="124"/>
      <c r="AL788" s="124"/>
    </row>
    <row r="789" spans="1:38" ht="13.5" customHeight="1">
      <c r="A789" s="124"/>
      <c r="B789" s="249"/>
      <c r="C789" s="124"/>
      <c r="D789" s="134"/>
      <c r="E789" s="13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  <c r="AA789" s="124"/>
      <c r="AB789" s="124"/>
      <c r="AC789" s="124"/>
      <c r="AD789" s="124"/>
      <c r="AE789" s="124"/>
      <c r="AF789" s="124"/>
      <c r="AG789" s="124"/>
      <c r="AH789" s="124"/>
      <c r="AI789" s="124"/>
      <c r="AJ789" s="124"/>
      <c r="AK789" s="124"/>
      <c r="AL789" s="124"/>
    </row>
    <row r="790" spans="1:38" ht="13.5" customHeight="1">
      <c r="A790" s="124"/>
      <c r="B790" s="249"/>
      <c r="C790" s="124"/>
      <c r="D790" s="134"/>
      <c r="E790" s="13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  <c r="AA790" s="124"/>
      <c r="AB790" s="124"/>
      <c r="AC790" s="124"/>
      <c r="AD790" s="124"/>
      <c r="AE790" s="124"/>
      <c r="AF790" s="124"/>
      <c r="AG790" s="124"/>
      <c r="AH790" s="124"/>
      <c r="AI790" s="124"/>
      <c r="AJ790" s="124"/>
      <c r="AK790" s="124"/>
      <c r="AL790" s="124"/>
    </row>
    <row r="791" spans="1:38" ht="13.5" customHeight="1">
      <c r="A791" s="124"/>
      <c r="B791" s="249"/>
      <c r="C791" s="124"/>
      <c r="D791" s="134"/>
      <c r="E791" s="13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  <c r="AA791" s="124"/>
      <c r="AB791" s="124"/>
      <c r="AC791" s="124"/>
      <c r="AD791" s="124"/>
      <c r="AE791" s="124"/>
      <c r="AF791" s="124"/>
      <c r="AG791" s="124"/>
      <c r="AH791" s="124"/>
      <c r="AI791" s="124"/>
      <c r="AJ791" s="124"/>
      <c r="AK791" s="124"/>
      <c r="AL791" s="124"/>
    </row>
    <row r="792" spans="1:38" ht="13.5" customHeight="1">
      <c r="A792" s="124"/>
      <c r="B792" s="249"/>
      <c r="C792" s="124"/>
      <c r="D792" s="134"/>
      <c r="E792" s="13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124"/>
      <c r="AB792" s="124"/>
      <c r="AC792" s="124"/>
      <c r="AD792" s="124"/>
      <c r="AE792" s="124"/>
      <c r="AF792" s="124"/>
      <c r="AG792" s="124"/>
      <c r="AH792" s="124"/>
      <c r="AI792" s="124"/>
      <c r="AJ792" s="124"/>
      <c r="AK792" s="124"/>
      <c r="AL792" s="124"/>
    </row>
    <row r="793" spans="1:38" ht="13.5" customHeight="1">
      <c r="A793" s="124"/>
      <c r="B793" s="249"/>
      <c r="C793" s="124"/>
      <c r="D793" s="134"/>
      <c r="E793" s="13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124"/>
      <c r="AB793" s="124"/>
      <c r="AC793" s="124"/>
      <c r="AD793" s="124"/>
      <c r="AE793" s="124"/>
      <c r="AF793" s="124"/>
      <c r="AG793" s="124"/>
      <c r="AH793" s="124"/>
      <c r="AI793" s="124"/>
      <c r="AJ793" s="124"/>
      <c r="AK793" s="124"/>
      <c r="AL793" s="124"/>
    </row>
    <row r="794" spans="1:38" ht="13.5" customHeight="1">
      <c r="A794" s="124"/>
      <c r="B794" s="249"/>
      <c r="C794" s="124"/>
      <c r="D794" s="134"/>
      <c r="E794" s="13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  <c r="AA794" s="124"/>
      <c r="AB794" s="124"/>
      <c r="AC794" s="124"/>
      <c r="AD794" s="124"/>
      <c r="AE794" s="124"/>
      <c r="AF794" s="124"/>
      <c r="AG794" s="124"/>
      <c r="AH794" s="124"/>
      <c r="AI794" s="124"/>
      <c r="AJ794" s="124"/>
      <c r="AK794" s="124"/>
      <c r="AL794" s="124"/>
    </row>
    <row r="795" spans="1:38" ht="13.5" customHeight="1">
      <c r="A795" s="124"/>
      <c r="B795" s="249"/>
      <c r="C795" s="124"/>
      <c r="D795" s="134"/>
      <c r="E795" s="13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  <c r="AA795" s="124"/>
      <c r="AB795" s="124"/>
      <c r="AC795" s="124"/>
      <c r="AD795" s="124"/>
      <c r="AE795" s="124"/>
      <c r="AF795" s="124"/>
      <c r="AG795" s="124"/>
      <c r="AH795" s="124"/>
      <c r="AI795" s="124"/>
      <c r="AJ795" s="124"/>
      <c r="AK795" s="124"/>
      <c r="AL795" s="124"/>
    </row>
    <row r="796" spans="1:38" ht="13.5" customHeight="1">
      <c r="A796" s="124"/>
      <c r="B796" s="249"/>
      <c r="C796" s="124"/>
      <c r="D796" s="134"/>
      <c r="E796" s="13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124"/>
      <c r="AB796" s="124"/>
      <c r="AC796" s="124"/>
      <c r="AD796" s="124"/>
      <c r="AE796" s="124"/>
      <c r="AF796" s="124"/>
      <c r="AG796" s="124"/>
      <c r="AH796" s="124"/>
      <c r="AI796" s="124"/>
      <c r="AJ796" s="124"/>
      <c r="AK796" s="124"/>
      <c r="AL796" s="124"/>
    </row>
    <row r="797" spans="1:38" ht="13.5" customHeight="1">
      <c r="A797" s="124"/>
      <c r="B797" s="249"/>
      <c r="C797" s="124"/>
      <c r="D797" s="134"/>
      <c r="E797" s="13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124"/>
      <c r="AB797" s="124"/>
      <c r="AC797" s="124"/>
      <c r="AD797" s="124"/>
      <c r="AE797" s="124"/>
      <c r="AF797" s="124"/>
      <c r="AG797" s="124"/>
      <c r="AH797" s="124"/>
      <c r="AI797" s="124"/>
      <c r="AJ797" s="124"/>
      <c r="AK797" s="124"/>
      <c r="AL797" s="124"/>
    </row>
    <row r="798" spans="1:38" ht="13.5" customHeight="1">
      <c r="A798" s="124"/>
      <c r="B798" s="249"/>
      <c r="C798" s="124"/>
      <c r="D798" s="134"/>
      <c r="E798" s="13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  <c r="AA798" s="124"/>
      <c r="AB798" s="124"/>
      <c r="AC798" s="124"/>
      <c r="AD798" s="124"/>
      <c r="AE798" s="124"/>
      <c r="AF798" s="124"/>
      <c r="AG798" s="124"/>
      <c r="AH798" s="124"/>
      <c r="AI798" s="124"/>
      <c r="AJ798" s="124"/>
      <c r="AK798" s="124"/>
      <c r="AL798" s="124"/>
    </row>
    <row r="799" spans="1:38" ht="13.5" customHeight="1">
      <c r="A799" s="124"/>
      <c r="B799" s="249"/>
      <c r="C799" s="124"/>
      <c r="D799" s="134"/>
      <c r="E799" s="13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  <c r="AA799" s="124"/>
      <c r="AB799" s="124"/>
      <c r="AC799" s="124"/>
      <c r="AD799" s="124"/>
      <c r="AE799" s="124"/>
      <c r="AF799" s="124"/>
      <c r="AG799" s="124"/>
      <c r="AH799" s="124"/>
      <c r="AI799" s="124"/>
      <c r="AJ799" s="124"/>
      <c r="AK799" s="124"/>
      <c r="AL799" s="124"/>
    </row>
    <row r="800" spans="1:38" ht="13.5" customHeight="1">
      <c r="A800" s="124"/>
      <c r="B800" s="249"/>
      <c r="C800" s="124"/>
      <c r="D800" s="134"/>
      <c r="E800" s="13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  <c r="AA800" s="124"/>
      <c r="AB800" s="124"/>
      <c r="AC800" s="124"/>
      <c r="AD800" s="124"/>
      <c r="AE800" s="124"/>
      <c r="AF800" s="124"/>
      <c r="AG800" s="124"/>
      <c r="AH800" s="124"/>
      <c r="AI800" s="124"/>
      <c r="AJ800" s="124"/>
      <c r="AK800" s="124"/>
      <c r="AL800" s="124"/>
    </row>
    <row r="801" spans="1:38" ht="13.5" customHeight="1">
      <c r="A801" s="124"/>
      <c r="B801" s="249"/>
      <c r="C801" s="124"/>
      <c r="D801" s="134"/>
      <c r="E801" s="13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124"/>
      <c r="AB801" s="124"/>
      <c r="AC801" s="124"/>
      <c r="AD801" s="124"/>
      <c r="AE801" s="124"/>
      <c r="AF801" s="124"/>
      <c r="AG801" s="124"/>
      <c r="AH801" s="124"/>
      <c r="AI801" s="124"/>
      <c r="AJ801" s="124"/>
      <c r="AK801" s="124"/>
      <c r="AL801" s="124"/>
    </row>
    <row r="802" spans="1:38" ht="13.5" customHeight="1">
      <c r="A802" s="124"/>
      <c r="B802" s="249"/>
      <c r="C802" s="124"/>
      <c r="D802" s="134"/>
      <c r="E802" s="13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124"/>
      <c r="AB802" s="124"/>
      <c r="AC802" s="124"/>
      <c r="AD802" s="124"/>
      <c r="AE802" s="124"/>
      <c r="AF802" s="124"/>
      <c r="AG802" s="124"/>
      <c r="AH802" s="124"/>
      <c r="AI802" s="124"/>
      <c r="AJ802" s="124"/>
      <c r="AK802" s="124"/>
      <c r="AL802" s="124"/>
    </row>
    <row r="803" spans="1:38" ht="13.5" customHeight="1">
      <c r="A803" s="124"/>
      <c r="B803" s="249"/>
      <c r="C803" s="124"/>
      <c r="D803" s="134"/>
      <c r="E803" s="13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124"/>
      <c r="AB803" s="124"/>
      <c r="AC803" s="124"/>
      <c r="AD803" s="124"/>
      <c r="AE803" s="124"/>
      <c r="AF803" s="124"/>
      <c r="AG803" s="124"/>
      <c r="AH803" s="124"/>
      <c r="AI803" s="124"/>
      <c r="AJ803" s="124"/>
      <c r="AK803" s="124"/>
      <c r="AL803" s="124"/>
    </row>
    <row r="804" spans="1:38" ht="13.5" customHeight="1">
      <c r="A804" s="124"/>
      <c r="B804" s="249"/>
      <c r="C804" s="124"/>
      <c r="D804" s="134"/>
      <c r="E804" s="13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124"/>
      <c r="AB804" s="124"/>
      <c r="AC804" s="124"/>
      <c r="AD804" s="124"/>
      <c r="AE804" s="124"/>
      <c r="AF804" s="124"/>
      <c r="AG804" s="124"/>
      <c r="AH804" s="124"/>
      <c r="AI804" s="124"/>
      <c r="AJ804" s="124"/>
      <c r="AK804" s="124"/>
      <c r="AL804" s="124"/>
    </row>
    <row r="805" spans="1:38" ht="13.5" customHeight="1">
      <c r="A805" s="124"/>
      <c r="B805" s="249"/>
      <c r="C805" s="124"/>
      <c r="D805" s="134"/>
      <c r="E805" s="13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124"/>
      <c r="AB805" s="124"/>
      <c r="AC805" s="124"/>
      <c r="AD805" s="124"/>
      <c r="AE805" s="124"/>
      <c r="AF805" s="124"/>
      <c r="AG805" s="124"/>
      <c r="AH805" s="124"/>
      <c r="AI805" s="124"/>
      <c r="AJ805" s="124"/>
      <c r="AK805" s="124"/>
      <c r="AL805" s="124"/>
    </row>
    <row r="806" spans="1:38" ht="13.5" customHeight="1">
      <c r="A806" s="124"/>
      <c r="B806" s="249"/>
      <c r="C806" s="124"/>
      <c r="D806" s="134"/>
      <c r="E806" s="13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124"/>
      <c r="AB806" s="124"/>
      <c r="AC806" s="124"/>
      <c r="AD806" s="124"/>
      <c r="AE806" s="124"/>
      <c r="AF806" s="124"/>
      <c r="AG806" s="124"/>
      <c r="AH806" s="124"/>
      <c r="AI806" s="124"/>
      <c r="AJ806" s="124"/>
      <c r="AK806" s="124"/>
      <c r="AL806" s="124"/>
    </row>
    <row r="807" spans="1:38" ht="13.5" customHeight="1">
      <c r="A807" s="124"/>
      <c r="B807" s="249"/>
      <c r="C807" s="124"/>
      <c r="D807" s="134"/>
      <c r="E807" s="13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124"/>
      <c r="AB807" s="124"/>
      <c r="AC807" s="124"/>
      <c r="AD807" s="124"/>
      <c r="AE807" s="124"/>
      <c r="AF807" s="124"/>
      <c r="AG807" s="124"/>
      <c r="AH807" s="124"/>
      <c r="AI807" s="124"/>
      <c r="AJ807" s="124"/>
      <c r="AK807" s="124"/>
      <c r="AL807" s="124"/>
    </row>
    <row r="808" spans="1:38" ht="13.5" customHeight="1">
      <c r="A808" s="124"/>
      <c r="B808" s="249"/>
      <c r="C808" s="124"/>
      <c r="D808" s="134"/>
      <c r="E808" s="13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  <c r="AA808" s="124"/>
      <c r="AB808" s="124"/>
      <c r="AC808" s="124"/>
      <c r="AD808" s="124"/>
      <c r="AE808" s="124"/>
      <c r="AF808" s="124"/>
      <c r="AG808" s="124"/>
      <c r="AH808" s="124"/>
      <c r="AI808" s="124"/>
      <c r="AJ808" s="124"/>
      <c r="AK808" s="124"/>
      <c r="AL808" s="124"/>
    </row>
    <row r="809" spans="1:38" ht="13.5" customHeight="1">
      <c r="A809" s="124"/>
      <c r="B809" s="249"/>
      <c r="C809" s="124"/>
      <c r="D809" s="134"/>
      <c r="E809" s="13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124"/>
      <c r="AB809" s="124"/>
      <c r="AC809" s="124"/>
      <c r="AD809" s="124"/>
      <c r="AE809" s="124"/>
      <c r="AF809" s="124"/>
      <c r="AG809" s="124"/>
      <c r="AH809" s="124"/>
      <c r="AI809" s="124"/>
      <c r="AJ809" s="124"/>
      <c r="AK809" s="124"/>
      <c r="AL809" s="124"/>
    </row>
    <row r="810" spans="1:38" ht="13.5" customHeight="1">
      <c r="A810" s="124"/>
      <c r="B810" s="249"/>
      <c r="C810" s="124"/>
      <c r="D810" s="134"/>
      <c r="E810" s="13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  <c r="AA810" s="124"/>
      <c r="AB810" s="124"/>
      <c r="AC810" s="124"/>
      <c r="AD810" s="124"/>
      <c r="AE810" s="124"/>
      <c r="AF810" s="124"/>
      <c r="AG810" s="124"/>
      <c r="AH810" s="124"/>
      <c r="AI810" s="124"/>
      <c r="AJ810" s="124"/>
      <c r="AK810" s="124"/>
      <c r="AL810" s="124"/>
    </row>
    <row r="811" spans="1:38" ht="13.5" customHeight="1">
      <c r="A811" s="124"/>
      <c r="B811" s="249"/>
      <c r="C811" s="124"/>
      <c r="D811" s="134"/>
      <c r="E811" s="13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  <c r="AA811" s="124"/>
      <c r="AB811" s="124"/>
      <c r="AC811" s="124"/>
      <c r="AD811" s="124"/>
      <c r="AE811" s="124"/>
      <c r="AF811" s="124"/>
      <c r="AG811" s="124"/>
      <c r="AH811" s="124"/>
      <c r="AI811" s="124"/>
      <c r="AJ811" s="124"/>
      <c r="AK811" s="124"/>
      <c r="AL811" s="124"/>
    </row>
    <row r="812" spans="1:38" ht="13.5" customHeight="1">
      <c r="A812" s="124"/>
      <c r="B812" s="249"/>
      <c r="C812" s="124"/>
      <c r="D812" s="134"/>
      <c r="E812" s="13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  <c r="AA812" s="124"/>
      <c r="AB812" s="124"/>
      <c r="AC812" s="124"/>
      <c r="AD812" s="124"/>
      <c r="AE812" s="124"/>
      <c r="AF812" s="124"/>
      <c r="AG812" s="124"/>
      <c r="AH812" s="124"/>
      <c r="AI812" s="124"/>
      <c r="AJ812" s="124"/>
      <c r="AK812" s="124"/>
      <c r="AL812" s="124"/>
    </row>
    <row r="813" spans="1:38" ht="13.5" customHeight="1">
      <c r="A813" s="124"/>
      <c r="B813" s="249"/>
      <c r="C813" s="124"/>
      <c r="D813" s="134"/>
      <c r="E813" s="13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124"/>
      <c r="AB813" s="124"/>
      <c r="AC813" s="124"/>
      <c r="AD813" s="124"/>
      <c r="AE813" s="124"/>
      <c r="AF813" s="124"/>
      <c r="AG813" s="124"/>
      <c r="AH813" s="124"/>
      <c r="AI813" s="124"/>
      <c r="AJ813" s="124"/>
      <c r="AK813" s="124"/>
      <c r="AL813" s="124"/>
    </row>
    <row r="814" spans="1:38" ht="13.5" customHeight="1">
      <c r="A814" s="124"/>
      <c r="B814" s="249"/>
      <c r="C814" s="124"/>
      <c r="D814" s="134"/>
      <c r="E814" s="13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124"/>
      <c r="AB814" s="124"/>
      <c r="AC814" s="124"/>
      <c r="AD814" s="124"/>
      <c r="AE814" s="124"/>
      <c r="AF814" s="124"/>
      <c r="AG814" s="124"/>
      <c r="AH814" s="124"/>
      <c r="AI814" s="124"/>
      <c r="AJ814" s="124"/>
      <c r="AK814" s="124"/>
      <c r="AL814" s="124"/>
    </row>
    <row r="815" spans="1:38" ht="13.5" customHeight="1">
      <c r="A815" s="124"/>
      <c r="B815" s="249"/>
      <c r="C815" s="124"/>
      <c r="D815" s="134"/>
      <c r="E815" s="13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  <c r="AC815" s="124"/>
      <c r="AD815" s="124"/>
      <c r="AE815" s="124"/>
      <c r="AF815" s="124"/>
      <c r="AG815" s="124"/>
      <c r="AH815" s="124"/>
      <c r="AI815" s="124"/>
      <c r="AJ815" s="124"/>
      <c r="AK815" s="124"/>
      <c r="AL815" s="124"/>
    </row>
    <row r="816" spans="1:38" ht="13.5" customHeight="1">
      <c r="A816" s="124"/>
      <c r="B816" s="249"/>
      <c r="C816" s="124"/>
      <c r="D816" s="134"/>
      <c r="E816" s="13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  <c r="AA816" s="124"/>
      <c r="AB816" s="124"/>
      <c r="AC816" s="124"/>
      <c r="AD816" s="124"/>
      <c r="AE816" s="124"/>
      <c r="AF816" s="124"/>
      <c r="AG816" s="124"/>
      <c r="AH816" s="124"/>
      <c r="AI816" s="124"/>
      <c r="AJ816" s="124"/>
      <c r="AK816" s="124"/>
      <c r="AL816" s="124"/>
    </row>
    <row r="817" spans="1:38" ht="13.5" customHeight="1">
      <c r="A817" s="124"/>
      <c r="B817" s="249"/>
      <c r="C817" s="124"/>
      <c r="D817" s="134"/>
      <c r="E817" s="13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  <c r="AA817" s="124"/>
      <c r="AB817" s="124"/>
      <c r="AC817" s="124"/>
      <c r="AD817" s="124"/>
      <c r="AE817" s="124"/>
      <c r="AF817" s="124"/>
      <c r="AG817" s="124"/>
      <c r="AH817" s="124"/>
      <c r="AI817" s="124"/>
      <c r="AJ817" s="124"/>
      <c r="AK817" s="124"/>
      <c r="AL817" s="124"/>
    </row>
    <row r="818" spans="1:38" ht="13.5" customHeight="1">
      <c r="A818" s="124"/>
      <c r="B818" s="249"/>
      <c r="C818" s="124"/>
      <c r="D818" s="134"/>
      <c r="E818" s="13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124"/>
      <c r="AB818" s="124"/>
      <c r="AC818" s="124"/>
      <c r="AD818" s="124"/>
      <c r="AE818" s="124"/>
      <c r="AF818" s="124"/>
      <c r="AG818" s="124"/>
      <c r="AH818" s="124"/>
      <c r="AI818" s="124"/>
      <c r="AJ818" s="124"/>
      <c r="AK818" s="124"/>
      <c r="AL818" s="124"/>
    </row>
    <row r="819" spans="1:38" ht="13.5" customHeight="1">
      <c r="A819" s="124"/>
      <c r="B819" s="249"/>
      <c r="C819" s="124"/>
      <c r="D819" s="134"/>
      <c r="E819" s="13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  <c r="AA819" s="124"/>
      <c r="AB819" s="124"/>
      <c r="AC819" s="124"/>
      <c r="AD819" s="124"/>
      <c r="AE819" s="124"/>
      <c r="AF819" s="124"/>
      <c r="AG819" s="124"/>
      <c r="AH819" s="124"/>
      <c r="AI819" s="124"/>
      <c r="AJ819" s="124"/>
      <c r="AK819" s="124"/>
      <c r="AL819" s="124"/>
    </row>
    <row r="820" spans="1:38" ht="13.5" customHeight="1">
      <c r="A820" s="124"/>
      <c r="B820" s="249"/>
      <c r="C820" s="124"/>
      <c r="D820" s="134"/>
      <c r="E820" s="13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  <c r="AA820" s="124"/>
      <c r="AB820" s="124"/>
      <c r="AC820" s="124"/>
      <c r="AD820" s="124"/>
      <c r="AE820" s="124"/>
      <c r="AF820" s="124"/>
      <c r="AG820" s="124"/>
      <c r="AH820" s="124"/>
      <c r="AI820" s="124"/>
      <c r="AJ820" s="124"/>
      <c r="AK820" s="124"/>
      <c r="AL820" s="124"/>
    </row>
    <row r="821" spans="1:38" ht="13.5" customHeight="1">
      <c r="A821" s="124"/>
      <c r="B821" s="249"/>
      <c r="C821" s="124"/>
      <c r="D821" s="134"/>
      <c r="E821" s="13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  <c r="AA821" s="124"/>
      <c r="AB821" s="124"/>
      <c r="AC821" s="124"/>
      <c r="AD821" s="124"/>
      <c r="AE821" s="124"/>
      <c r="AF821" s="124"/>
      <c r="AG821" s="124"/>
      <c r="AH821" s="124"/>
      <c r="AI821" s="124"/>
      <c r="AJ821" s="124"/>
      <c r="AK821" s="124"/>
      <c r="AL821" s="124"/>
    </row>
    <row r="822" spans="1:38" ht="13.5" customHeight="1">
      <c r="A822" s="124"/>
      <c r="B822" s="249"/>
      <c r="C822" s="124"/>
      <c r="D822" s="134"/>
      <c r="E822" s="13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  <c r="AA822" s="124"/>
      <c r="AB822" s="124"/>
      <c r="AC822" s="124"/>
      <c r="AD822" s="124"/>
      <c r="AE822" s="124"/>
      <c r="AF822" s="124"/>
      <c r="AG822" s="124"/>
      <c r="AH822" s="124"/>
      <c r="AI822" s="124"/>
      <c r="AJ822" s="124"/>
      <c r="AK822" s="124"/>
      <c r="AL822" s="124"/>
    </row>
    <row r="823" spans="1:38" ht="13.5" customHeight="1">
      <c r="A823" s="124"/>
      <c r="B823" s="249"/>
      <c r="C823" s="124"/>
      <c r="D823" s="134"/>
      <c r="E823" s="13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124"/>
      <c r="AB823" s="124"/>
      <c r="AC823" s="124"/>
      <c r="AD823" s="124"/>
      <c r="AE823" s="124"/>
      <c r="AF823" s="124"/>
      <c r="AG823" s="124"/>
      <c r="AH823" s="124"/>
      <c r="AI823" s="124"/>
      <c r="AJ823" s="124"/>
      <c r="AK823" s="124"/>
      <c r="AL823" s="124"/>
    </row>
    <row r="824" spans="1:38" ht="13.5" customHeight="1">
      <c r="A824" s="124"/>
      <c r="B824" s="249"/>
      <c r="C824" s="124"/>
      <c r="D824" s="134"/>
      <c r="E824" s="13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  <c r="AC824" s="124"/>
      <c r="AD824" s="124"/>
      <c r="AE824" s="124"/>
      <c r="AF824" s="124"/>
      <c r="AG824" s="124"/>
      <c r="AH824" s="124"/>
      <c r="AI824" s="124"/>
      <c r="AJ824" s="124"/>
      <c r="AK824" s="124"/>
      <c r="AL824" s="124"/>
    </row>
    <row r="825" spans="1:38" ht="13.5" customHeight="1">
      <c r="A825" s="124"/>
      <c r="B825" s="249"/>
      <c r="C825" s="124"/>
      <c r="D825" s="134"/>
      <c r="E825" s="13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  <c r="AA825" s="124"/>
      <c r="AB825" s="124"/>
      <c r="AC825" s="124"/>
      <c r="AD825" s="124"/>
      <c r="AE825" s="124"/>
      <c r="AF825" s="124"/>
      <c r="AG825" s="124"/>
      <c r="AH825" s="124"/>
      <c r="AI825" s="124"/>
      <c r="AJ825" s="124"/>
      <c r="AK825" s="124"/>
      <c r="AL825" s="124"/>
    </row>
    <row r="826" spans="1:38" ht="13.5" customHeight="1">
      <c r="A826" s="124"/>
      <c r="B826" s="249"/>
      <c r="C826" s="124"/>
      <c r="D826" s="134"/>
      <c r="E826" s="13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124"/>
      <c r="AB826" s="124"/>
      <c r="AC826" s="124"/>
      <c r="AD826" s="124"/>
      <c r="AE826" s="124"/>
      <c r="AF826" s="124"/>
      <c r="AG826" s="124"/>
      <c r="AH826" s="124"/>
      <c r="AI826" s="124"/>
      <c r="AJ826" s="124"/>
      <c r="AK826" s="124"/>
      <c r="AL826" s="124"/>
    </row>
    <row r="827" spans="1:38" ht="13.5" customHeight="1">
      <c r="A827" s="124"/>
      <c r="B827" s="249"/>
      <c r="C827" s="124"/>
      <c r="D827" s="134"/>
      <c r="E827" s="13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  <c r="AA827" s="124"/>
      <c r="AB827" s="124"/>
      <c r="AC827" s="124"/>
      <c r="AD827" s="124"/>
      <c r="AE827" s="124"/>
      <c r="AF827" s="124"/>
      <c r="AG827" s="124"/>
      <c r="AH827" s="124"/>
      <c r="AI827" s="124"/>
      <c r="AJ827" s="124"/>
      <c r="AK827" s="124"/>
      <c r="AL827" s="124"/>
    </row>
    <row r="828" spans="1:38" ht="13.5" customHeight="1">
      <c r="A828" s="124"/>
      <c r="B828" s="249"/>
      <c r="C828" s="124"/>
      <c r="D828" s="134"/>
      <c r="E828" s="13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  <c r="AA828" s="124"/>
      <c r="AB828" s="124"/>
      <c r="AC828" s="124"/>
      <c r="AD828" s="124"/>
      <c r="AE828" s="124"/>
      <c r="AF828" s="124"/>
      <c r="AG828" s="124"/>
      <c r="AH828" s="124"/>
      <c r="AI828" s="124"/>
      <c r="AJ828" s="124"/>
      <c r="AK828" s="124"/>
      <c r="AL828" s="124"/>
    </row>
    <row r="829" spans="1:38" ht="13.5" customHeight="1">
      <c r="A829" s="124"/>
      <c r="B829" s="249"/>
      <c r="C829" s="124"/>
      <c r="D829" s="134"/>
      <c r="E829" s="13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124"/>
      <c r="AB829" s="124"/>
      <c r="AC829" s="124"/>
      <c r="AD829" s="124"/>
      <c r="AE829" s="124"/>
      <c r="AF829" s="124"/>
      <c r="AG829" s="124"/>
      <c r="AH829" s="124"/>
      <c r="AI829" s="124"/>
      <c r="AJ829" s="124"/>
      <c r="AK829" s="124"/>
      <c r="AL829" s="124"/>
    </row>
    <row r="830" spans="1:38" ht="13.5" customHeight="1">
      <c r="A830" s="124"/>
      <c r="B830" s="249"/>
      <c r="C830" s="124"/>
      <c r="D830" s="134"/>
      <c r="E830" s="13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  <c r="AA830" s="124"/>
      <c r="AB830" s="124"/>
      <c r="AC830" s="124"/>
      <c r="AD830" s="124"/>
      <c r="AE830" s="124"/>
      <c r="AF830" s="124"/>
      <c r="AG830" s="124"/>
      <c r="AH830" s="124"/>
      <c r="AI830" s="124"/>
      <c r="AJ830" s="124"/>
      <c r="AK830" s="124"/>
      <c r="AL830" s="124"/>
    </row>
    <row r="831" spans="1:38" ht="13.5" customHeight="1">
      <c r="A831" s="124"/>
      <c r="B831" s="249"/>
      <c r="C831" s="124"/>
      <c r="D831" s="134"/>
      <c r="E831" s="13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  <c r="AA831" s="124"/>
      <c r="AB831" s="124"/>
      <c r="AC831" s="124"/>
      <c r="AD831" s="124"/>
      <c r="AE831" s="124"/>
      <c r="AF831" s="124"/>
      <c r="AG831" s="124"/>
      <c r="AH831" s="124"/>
      <c r="AI831" s="124"/>
      <c r="AJ831" s="124"/>
      <c r="AK831" s="124"/>
      <c r="AL831" s="124"/>
    </row>
    <row r="832" spans="1:38" ht="13.5" customHeight="1">
      <c r="A832" s="124"/>
      <c r="B832" s="249"/>
      <c r="C832" s="124"/>
      <c r="D832" s="134"/>
      <c r="E832" s="13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124"/>
      <c r="AB832" s="124"/>
      <c r="AC832" s="124"/>
      <c r="AD832" s="124"/>
      <c r="AE832" s="124"/>
      <c r="AF832" s="124"/>
      <c r="AG832" s="124"/>
      <c r="AH832" s="124"/>
      <c r="AI832" s="124"/>
      <c r="AJ832" s="124"/>
      <c r="AK832" s="124"/>
      <c r="AL832" s="124"/>
    </row>
    <row r="833" spans="1:38" ht="13.5" customHeight="1">
      <c r="A833" s="124"/>
      <c r="B833" s="249"/>
      <c r="C833" s="124"/>
      <c r="D833" s="134"/>
      <c r="E833" s="13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  <c r="AE833" s="124"/>
      <c r="AF833" s="124"/>
      <c r="AG833" s="124"/>
      <c r="AH833" s="124"/>
      <c r="AI833" s="124"/>
      <c r="AJ833" s="124"/>
      <c r="AK833" s="124"/>
      <c r="AL833" s="124"/>
    </row>
    <row r="834" spans="1:38" ht="13.5" customHeight="1">
      <c r="A834" s="124"/>
      <c r="B834" s="249"/>
      <c r="C834" s="124"/>
      <c r="D834" s="134"/>
      <c r="E834" s="13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  <c r="AA834" s="124"/>
      <c r="AB834" s="124"/>
      <c r="AC834" s="124"/>
      <c r="AD834" s="124"/>
      <c r="AE834" s="124"/>
      <c r="AF834" s="124"/>
      <c r="AG834" s="124"/>
      <c r="AH834" s="124"/>
      <c r="AI834" s="124"/>
      <c r="AJ834" s="124"/>
      <c r="AK834" s="124"/>
      <c r="AL834" s="124"/>
    </row>
    <row r="835" spans="1:38" ht="13.5" customHeight="1">
      <c r="A835" s="124"/>
      <c r="B835" s="249"/>
      <c r="C835" s="124"/>
      <c r="D835" s="134"/>
      <c r="E835" s="13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  <c r="AA835" s="124"/>
      <c r="AB835" s="124"/>
      <c r="AC835" s="124"/>
      <c r="AD835" s="124"/>
      <c r="AE835" s="124"/>
      <c r="AF835" s="124"/>
      <c r="AG835" s="124"/>
      <c r="AH835" s="124"/>
      <c r="AI835" s="124"/>
      <c r="AJ835" s="124"/>
      <c r="AK835" s="124"/>
      <c r="AL835" s="124"/>
    </row>
    <row r="836" spans="1:38" ht="13.5" customHeight="1">
      <c r="A836" s="124"/>
      <c r="B836" s="249"/>
      <c r="C836" s="124"/>
      <c r="D836" s="134"/>
      <c r="E836" s="13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  <c r="AA836" s="124"/>
      <c r="AB836" s="124"/>
      <c r="AC836" s="124"/>
      <c r="AD836" s="124"/>
      <c r="AE836" s="124"/>
      <c r="AF836" s="124"/>
      <c r="AG836" s="124"/>
      <c r="AH836" s="124"/>
      <c r="AI836" s="124"/>
      <c r="AJ836" s="124"/>
      <c r="AK836" s="124"/>
      <c r="AL836" s="124"/>
    </row>
    <row r="837" spans="1:38" ht="13.5" customHeight="1">
      <c r="A837" s="124"/>
      <c r="B837" s="249"/>
      <c r="C837" s="124"/>
      <c r="D837" s="134"/>
      <c r="E837" s="13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124"/>
      <c r="AB837" s="124"/>
      <c r="AC837" s="124"/>
      <c r="AD837" s="124"/>
      <c r="AE837" s="124"/>
      <c r="AF837" s="124"/>
      <c r="AG837" s="124"/>
      <c r="AH837" s="124"/>
      <c r="AI837" s="124"/>
      <c r="AJ837" s="124"/>
      <c r="AK837" s="124"/>
      <c r="AL837" s="124"/>
    </row>
    <row r="838" spans="1:38" ht="13.5" customHeight="1">
      <c r="A838" s="124"/>
      <c r="B838" s="249"/>
      <c r="C838" s="124"/>
      <c r="D838" s="134"/>
      <c r="E838" s="13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  <c r="AC838" s="124"/>
      <c r="AD838" s="124"/>
      <c r="AE838" s="124"/>
      <c r="AF838" s="124"/>
      <c r="AG838" s="124"/>
      <c r="AH838" s="124"/>
      <c r="AI838" s="124"/>
      <c r="AJ838" s="124"/>
      <c r="AK838" s="124"/>
      <c r="AL838" s="124"/>
    </row>
    <row r="839" spans="1:38" ht="13.5" customHeight="1">
      <c r="A839" s="124"/>
      <c r="B839" s="249"/>
      <c r="C839" s="124"/>
      <c r="D839" s="134"/>
      <c r="E839" s="13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124"/>
      <c r="AB839" s="124"/>
      <c r="AC839" s="124"/>
      <c r="AD839" s="124"/>
      <c r="AE839" s="124"/>
      <c r="AF839" s="124"/>
      <c r="AG839" s="124"/>
      <c r="AH839" s="124"/>
      <c r="AI839" s="124"/>
      <c r="AJ839" s="124"/>
      <c r="AK839" s="124"/>
      <c r="AL839" s="124"/>
    </row>
    <row r="840" spans="1:38" ht="13.5" customHeight="1">
      <c r="A840" s="124"/>
      <c r="B840" s="249"/>
      <c r="C840" s="124"/>
      <c r="D840" s="134"/>
      <c r="E840" s="13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  <c r="AA840" s="124"/>
      <c r="AB840" s="124"/>
      <c r="AC840" s="124"/>
      <c r="AD840" s="124"/>
      <c r="AE840" s="124"/>
      <c r="AF840" s="124"/>
      <c r="AG840" s="124"/>
      <c r="AH840" s="124"/>
      <c r="AI840" s="124"/>
      <c r="AJ840" s="124"/>
      <c r="AK840" s="124"/>
      <c r="AL840" s="124"/>
    </row>
    <row r="841" spans="1:38" ht="13.5" customHeight="1">
      <c r="A841" s="124"/>
      <c r="B841" s="249"/>
      <c r="C841" s="124"/>
      <c r="D841" s="134"/>
      <c r="E841" s="13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  <c r="AC841" s="124"/>
      <c r="AD841" s="124"/>
      <c r="AE841" s="124"/>
      <c r="AF841" s="124"/>
      <c r="AG841" s="124"/>
      <c r="AH841" s="124"/>
      <c r="AI841" s="124"/>
      <c r="AJ841" s="124"/>
      <c r="AK841" s="124"/>
      <c r="AL841" s="124"/>
    </row>
    <row r="842" spans="1:38" ht="13.5" customHeight="1">
      <c r="A842" s="124"/>
      <c r="B842" s="249"/>
      <c r="C842" s="124"/>
      <c r="D842" s="134"/>
      <c r="E842" s="13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124"/>
      <c r="AB842" s="124"/>
      <c r="AC842" s="124"/>
      <c r="AD842" s="124"/>
      <c r="AE842" s="124"/>
      <c r="AF842" s="124"/>
      <c r="AG842" s="124"/>
      <c r="AH842" s="124"/>
      <c r="AI842" s="124"/>
      <c r="AJ842" s="124"/>
      <c r="AK842" s="124"/>
      <c r="AL842" s="124"/>
    </row>
    <row r="843" spans="1:38" ht="13.5" customHeight="1">
      <c r="A843" s="124"/>
      <c r="B843" s="249"/>
      <c r="C843" s="124"/>
      <c r="D843" s="134"/>
      <c r="E843" s="13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  <c r="AA843" s="124"/>
      <c r="AB843" s="124"/>
      <c r="AC843" s="124"/>
      <c r="AD843" s="124"/>
      <c r="AE843" s="124"/>
      <c r="AF843" s="124"/>
      <c r="AG843" s="124"/>
      <c r="AH843" s="124"/>
      <c r="AI843" s="124"/>
      <c r="AJ843" s="124"/>
      <c r="AK843" s="124"/>
      <c r="AL843" s="124"/>
    </row>
    <row r="844" spans="1:38" ht="13.5" customHeight="1">
      <c r="A844" s="124"/>
      <c r="B844" s="249"/>
      <c r="C844" s="124"/>
      <c r="D844" s="134"/>
      <c r="E844" s="13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  <c r="AA844" s="124"/>
      <c r="AB844" s="124"/>
      <c r="AC844" s="124"/>
      <c r="AD844" s="124"/>
      <c r="AE844" s="124"/>
      <c r="AF844" s="124"/>
      <c r="AG844" s="124"/>
      <c r="AH844" s="124"/>
      <c r="AI844" s="124"/>
      <c r="AJ844" s="124"/>
      <c r="AK844" s="124"/>
      <c r="AL844" s="124"/>
    </row>
    <row r="845" spans="1:38" ht="13.5" customHeight="1">
      <c r="A845" s="124"/>
      <c r="B845" s="249"/>
      <c r="C845" s="124"/>
      <c r="D845" s="134"/>
      <c r="E845" s="13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  <c r="AA845" s="124"/>
      <c r="AB845" s="124"/>
      <c r="AC845" s="124"/>
      <c r="AD845" s="124"/>
      <c r="AE845" s="124"/>
      <c r="AF845" s="124"/>
      <c r="AG845" s="124"/>
      <c r="AH845" s="124"/>
      <c r="AI845" s="124"/>
      <c r="AJ845" s="124"/>
      <c r="AK845" s="124"/>
      <c r="AL845" s="124"/>
    </row>
    <row r="846" spans="1:38" ht="13.5" customHeight="1">
      <c r="A846" s="124"/>
      <c r="B846" s="249"/>
      <c r="C846" s="124"/>
      <c r="D846" s="134"/>
      <c r="E846" s="13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  <c r="AA846" s="124"/>
      <c r="AB846" s="124"/>
      <c r="AC846" s="124"/>
      <c r="AD846" s="124"/>
      <c r="AE846" s="124"/>
      <c r="AF846" s="124"/>
      <c r="AG846" s="124"/>
      <c r="AH846" s="124"/>
      <c r="AI846" s="124"/>
      <c r="AJ846" s="124"/>
      <c r="AK846" s="124"/>
      <c r="AL846" s="124"/>
    </row>
    <row r="847" spans="1:38" ht="13.5" customHeight="1">
      <c r="A847" s="124"/>
      <c r="B847" s="249"/>
      <c r="C847" s="124"/>
      <c r="D847" s="134"/>
      <c r="E847" s="13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124"/>
      <c r="AB847" s="124"/>
      <c r="AC847" s="124"/>
      <c r="AD847" s="124"/>
      <c r="AE847" s="124"/>
      <c r="AF847" s="124"/>
      <c r="AG847" s="124"/>
      <c r="AH847" s="124"/>
      <c r="AI847" s="124"/>
      <c r="AJ847" s="124"/>
      <c r="AK847" s="124"/>
      <c r="AL847" s="124"/>
    </row>
    <row r="848" spans="1:38" ht="13.5" customHeight="1">
      <c r="A848" s="124"/>
      <c r="B848" s="249"/>
      <c r="C848" s="124"/>
      <c r="D848" s="134"/>
      <c r="E848" s="13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  <c r="AA848" s="124"/>
      <c r="AB848" s="124"/>
      <c r="AC848" s="124"/>
      <c r="AD848" s="124"/>
      <c r="AE848" s="124"/>
      <c r="AF848" s="124"/>
      <c r="AG848" s="124"/>
      <c r="AH848" s="124"/>
      <c r="AI848" s="124"/>
      <c r="AJ848" s="124"/>
      <c r="AK848" s="124"/>
      <c r="AL848" s="124"/>
    </row>
    <row r="849" spans="1:38" ht="13.5" customHeight="1">
      <c r="A849" s="124"/>
      <c r="B849" s="249"/>
      <c r="C849" s="124"/>
      <c r="D849" s="134"/>
      <c r="E849" s="13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  <c r="AA849" s="124"/>
      <c r="AB849" s="124"/>
      <c r="AC849" s="124"/>
      <c r="AD849" s="124"/>
      <c r="AE849" s="124"/>
      <c r="AF849" s="124"/>
      <c r="AG849" s="124"/>
      <c r="AH849" s="124"/>
      <c r="AI849" s="124"/>
      <c r="AJ849" s="124"/>
      <c r="AK849" s="124"/>
      <c r="AL849" s="124"/>
    </row>
    <row r="850" spans="1:38" ht="13.5" customHeight="1">
      <c r="A850" s="124"/>
      <c r="B850" s="249"/>
      <c r="C850" s="124"/>
      <c r="D850" s="134"/>
      <c r="E850" s="13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  <c r="AC850" s="124"/>
      <c r="AD850" s="124"/>
      <c r="AE850" s="124"/>
      <c r="AF850" s="124"/>
      <c r="AG850" s="124"/>
      <c r="AH850" s="124"/>
      <c r="AI850" s="124"/>
      <c r="AJ850" s="124"/>
      <c r="AK850" s="124"/>
      <c r="AL850" s="124"/>
    </row>
    <row r="851" spans="1:38" ht="13.5" customHeight="1">
      <c r="A851" s="124"/>
      <c r="B851" s="249"/>
      <c r="C851" s="124"/>
      <c r="D851" s="134"/>
      <c r="E851" s="13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  <c r="AC851" s="124"/>
      <c r="AD851" s="124"/>
      <c r="AE851" s="124"/>
      <c r="AF851" s="124"/>
      <c r="AG851" s="124"/>
      <c r="AH851" s="124"/>
      <c r="AI851" s="124"/>
      <c r="AJ851" s="124"/>
      <c r="AK851" s="124"/>
      <c r="AL851" s="124"/>
    </row>
    <row r="852" spans="1:38" ht="13.5" customHeight="1">
      <c r="A852" s="124"/>
      <c r="B852" s="249"/>
      <c r="C852" s="124"/>
      <c r="D852" s="134"/>
      <c r="E852" s="13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124"/>
      <c r="AB852" s="124"/>
      <c r="AC852" s="124"/>
      <c r="AD852" s="124"/>
      <c r="AE852" s="124"/>
      <c r="AF852" s="124"/>
      <c r="AG852" s="124"/>
      <c r="AH852" s="124"/>
      <c r="AI852" s="124"/>
      <c r="AJ852" s="124"/>
      <c r="AK852" s="124"/>
      <c r="AL852" s="124"/>
    </row>
    <row r="853" spans="1:38" ht="13.5" customHeight="1">
      <c r="A853" s="124"/>
      <c r="B853" s="249"/>
      <c r="C853" s="124"/>
      <c r="D853" s="134"/>
      <c r="E853" s="13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124"/>
      <c r="AB853" s="124"/>
      <c r="AC853" s="124"/>
      <c r="AD853" s="124"/>
      <c r="AE853" s="124"/>
      <c r="AF853" s="124"/>
      <c r="AG853" s="124"/>
      <c r="AH853" s="124"/>
      <c r="AI853" s="124"/>
      <c r="AJ853" s="124"/>
      <c r="AK853" s="124"/>
      <c r="AL853" s="124"/>
    </row>
    <row r="854" spans="1:38" ht="13.5" customHeight="1">
      <c r="A854" s="124"/>
      <c r="B854" s="249"/>
      <c r="C854" s="124"/>
      <c r="D854" s="134"/>
      <c r="E854" s="13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124"/>
      <c r="AB854" s="124"/>
      <c r="AC854" s="124"/>
      <c r="AD854" s="124"/>
      <c r="AE854" s="124"/>
      <c r="AF854" s="124"/>
      <c r="AG854" s="124"/>
      <c r="AH854" s="124"/>
      <c r="AI854" s="124"/>
      <c r="AJ854" s="124"/>
      <c r="AK854" s="124"/>
      <c r="AL854" s="124"/>
    </row>
    <row r="855" spans="1:38" ht="13.5" customHeight="1">
      <c r="A855" s="124"/>
      <c r="B855" s="249"/>
      <c r="C855" s="124"/>
      <c r="D855" s="134"/>
      <c r="E855" s="13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  <c r="AA855" s="124"/>
      <c r="AB855" s="124"/>
      <c r="AC855" s="124"/>
      <c r="AD855" s="124"/>
      <c r="AE855" s="124"/>
      <c r="AF855" s="124"/>
      <c r="AG855" s="124"/>
      <c r="AH855" s="124"/>
      <c r="AI855" s="124"/>
      <c r="AJ855" s="124"/>
      <c r="AK855" s="124"/>
      <c r="AL855" s="124"/>
    </row>
    <row r="856" spans="1:38" ht="13.5" customHeight="1">
      <c r="A856" s="124"/>
      <c r="B856" s="249"/>
      <c r="C856" s="124"/>
      <c r="D856" s="134"/>
      <c r="E856" s="13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  <c r="AA856" s="124"/>
      <c r="AB856" s="124"/>
      <c r="AC856" s="124"/>
      <c r="AD856" s="124"/>
      <c r="AE856" s="124"/>
      <c r="AF856" s="124"/>
      <c r="AG856" s="124"/>
      <c r="AH856" s="124"/>
      <c r="AI856" s="124"/>
      <c r="AJ856" s="124"/>
      <c r="AK856" s="124"/>
      <c r="AL856" s="124"/>
    </row>
    <row r="857" spans="1:38" ht="13.5" customHeight="1">
      <c r="A857" s="124"/>
      <c r="B857" s="249"/>
      <c r="C857" s="124"/>
      <c r="D857" s="134"/>
      <c r="E857" s="13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  <c r="AA857" s="124"/>
      <c r="AB857" s="124"/>
      <c r="AC857" s="124"/>
      <c r="AD857" s="124"/>
      <c r="AE857" s="124"/>
      <c r="AF857" s="124"/>
      <c r="AG857" s="124"/>
      <c r="AH857" s="124"/>
      <c r="AI857" s="124"/>
      <c r="AJ857" s="124"/>
      <c r="AK857" s="124"/>
      <c r="AL857" s="124"/>
    </row>
    <row r="858" spans="1:38" ht="13.5" customHeight="1">
      <c r="A858" s="124"/>
      <c r="B858" s="249"/>
      <c r="C858" s="124"/>
      <c r="D858" s="134"/>
      <c r="E858" s="13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  <c r="AA858" s="124"/>
      <c r="AB858" s="124"/>
      <c r="AC858" s="124"/>
      <c r="AD858" s="124"/>
      <c r="AE858" s="124"/>
      <c r="AF858" s="124"/>
      <c r="AG858" s="124"/>
      <c r="AH858" s="124"/>
      <c r="AI858" s="124"/>
      <c r="AJ858" s="124"/>
      <c r="AK858" s="124"/>
      <c r="AL858" s="124"/>
    </row>
    <row r="859" spans="1:38" ht="13.5" customHeight="1">
      <c r="A859" s="124"/>
      <c r="B859" s="249"/>
      <c r="C859" s="124"/>
      <c r="D859" s="134"/>
      <c r="E859" s="13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  <c r="AC859" s="124"/>
      <c r="AD859" s="124"/>
      <c r="AE859" s="124"/>
      <c r="AF859" s="124"/>
      <c r="AG859" s="124"/>
      <c r="AH859" s="124"/>
      <c r="AI859" s="124"/>
      <c r="AJ859" s="124"/>
      <c r="AK859" s="124"/>
      <c r="AL859" s="124"/>
    </row>
    <row r="860" spans="1:38" ht="13.5" customHeight="1">
      <c r="A860" s="124"/>
      <c r="B860" s="249"/>
      <c r="C860" s="124"/>
      <c r="D860" s="134"/>
      <c r="E860" s="13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124"/>
      <c r="AB860" s="124"/>
      <c r="AC860" s="124"/>
      <c r="AD860" s="124"/>
      <c r="AE860" s="124"/>
      <c r="AF860" s="124"/>
      <c r="AG860" s="124"/>
      <c r="AH860" s="124"/>
      <c r="AI860" s="124"/>
      <c r="AJ860" s="124"/>
      <c r="AK860" s="124"/>
      <c r="AL860" s="124"/>
    </row>
    <row r="861" spans="1:38" ht="13.5" customHeight="1">
      <c r="A861" s="124"/>
      <c r="B861" s="249"/>
      <c r="C861" s="124"/>
      <c r="D861" s="134"/>
      <c r="E861" s="13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  <c r="AA861" s="124"/>
      <c r="AB861" s="124"/>
      <c r="AC861" s="124"/>
      <c r="AD861" s="124"/>
      <c r="AE861" s="124"/>
      <c r="AF861" s="124"/>
      <c r="AG861" s="124"/>
      <c r="AH861" s="124"/>
      <c r="AI861" s="124"/>
      <c r="AJ861" s="124"/>
      <c r="AK861" s="124"/>
      <c r="AL861" s="124"/>
    </row>
    <row r="862" spans="1:38" ht="13.5" customHeight="1">
      <c r="A862" s="124"/>
      <c r="B862" s="249"/>
      <c r="C862" s="124"/>
      <c r="D862" s="134"/>
      <c r="E862" s="13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  <c r="AA862" s="124"/>
      <c r="AB862" s="124"/>
      <c r="AC862" s="124"/>
      <c r="AD862" s="124"/>
      <c r="AE862" s="124"/>
      <c r="AF862" s="124"/>
      <c r="AG862" s="124"/>
      <c r="AH862" s="124"/>
      <c r="AI862" s="124"/>
      <c r="AJ862" s="124"/>
      <c r="AK862" s="124"/>
      <c r="AL862" s="124"/>
    </row>
    <row r="863" spans="1:38" ht="13.5" customHeight="1">
      <c r="A863" s="124"/>
      <c r="B863" s="249"/>
      <c r="C863" s="124"/>
      <c r="D863" s="134"/>
      <c r="E863" s="13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124"/>
      <c r="AB863" s="124"/>
      <c r="AC863" s="124"/>
      <c r="AD863" s="124"/>
      <c r="AE863" s="124"/>
      <c r="AF863" s="124"/>
      <c r="AG863" s="124"/>
      <c r="AH863" s="124"/>
      <c r="AI863" s="124"/>
      <c r="AJ863" s="124"/>
      <c r="AK863" s="124"/>
      <c r="AL863" s="124"/>
    </row>
    <row r="864" spans="1:38" ht="13.5" customHeight="1">
      <c r="A864" s="124"/>
      <c r="B864" s="249"/>
      <c r="C864" s="124"/>
      <c r="D864" s="134"/>
      <c r="E864" s="13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  <c r="AA864" s="124"/>
      <c r="AB864" s="124"/>
      <c r="AC864" s="124"/>
      <c r="AD864" s="124"/>
      <c r="AE864" s="124"/>
      <c r="AF864" s="124"/>
      <c r="AG864" s="124"/>
      <c r="AH864" s="124"/>
      <c r="AI864" s="124"/>
      <c r="AJ864" s="124"/>
      <c r="AK864" s="124"/>
      <c r="AL864" s="124"/>
    </row>
    <row r="865" spans="1:38" ht="13.5" customHeight="1">
      <c r="A865" s="124"/>
      <c r="B865" s="249"/>
      <c r="C865" s="124"/>
      <c r="D865" s="134"/>
      <c r="E865" s="13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  <c r="AA865" s="124"/>
      <c r="AB865" s="124"/>
      <c r="AC865" s="124"/>
      <c r="AD865" s="124"/>
      <c r="AE865" s="124"/>
      <c r="AF865" s="124"/>
      <c r="AG865" s="124"/>
      <c r="AH865" s="124"/>
      <c r="AI865" s="124"/>
      <c r="AJ865" s="124"/>
      <c r="AK865" s="124"/>
      <c r="AL865" s="124"/>
    </row>
    <row r="866" spans="1:38" ht="13.5" customHeight="1">
      <c r="A866" s="124"/>
      <c r="B866" s="249"/>
      <c r="C866" s="124"/>
      <c r="D866" s="134"/>
      <c r="E866" s="13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  <c r="AA866" s="124"/>
      <c r="AB866" s="124"/>
      <c r="AC866" s="124"/>
      <c r="AD866" s="124"/>
      <c r="AE866" s="124"/>
      <c r="AF866" s="124"/>
      <c r="AG866" s="124"/>
      <c r="AH866" s="124"/>
      <c r="AI866" s="124"/>
      <c r="AJ866" s="124"/>
      <c r="AK866" s="124"/>
      <c r="AL866" s="124"/>
    </row>
    <row r="867" spans="1:38" ht="13.5" customHeight="1">
      <c r="A867" s="124"/>
      <c r="B867" s="249"/>
      <c r="C867" s="124"/>
      <c r="D867" s="134"/>
      <c r="E867" s="13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  <c r="AA867" s="124"/>
      <c r="AB867" s="124"/>
      <c r="AC867" s="124"/>
      <c r="AD867" s="124"/>
      <c r="AE867" s="124"/>
      <c r="AF867" s="124"/>
      <c r="AG867" s="124"/>
      <c r="AH867" s="124"/>
      <c r="AI867" s="124"/>
      <c r="AJ867" s="124"/>
      <c r="AK867" s="124"/>
      <c r="AL867" s="124"/>
    </row>
    <row r="868" spans="1:38" ht="13.5" customHeight="1">
      <c r="A868" s="124"/>
      <c r="B868" s="249"/>
      <c r="C868" s="124"/>
      <c r="D868" s="134"/>
      <c r="E868" s="13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124"/>
      <c r="AB868" s="124"/>
      <c r="AC868" s="124"/>
      <c r="AD868" s="124"/>
      <c r="AE868" s="124"/>
      <c r="AF868" s="124"/>
      <c r="AG868" s="124"/>
      <c r="AH868" s="124"/>
      <c r="AI868" s="124"/>
      <c r="AJ868" s="124"/>
      <c r="AK868" s="124"/>
      <c r="AL868" s="124"/>
    </row>
    <row r="869" spans="1:38" ht="13.5" customHeight="1">
      <c r="A869" s="124"/>
      <c r="B869" s="249"/>
      <c r="C869" s="124"/>
      <c r="D869" s="134"/>
      <c r="E869" s="13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124"/>
      <c r="AB869" s="124"/>
      <c r="AC869" s="124"/>
      <c r="AD869" s="124"/>
      <c r="AE869" s="124"/>
      <c r="AF869" s="124"/>
      <c r="AG869" s="124"/>
      <c r="AH869" s="124"/>
      <c r="AI869" s="124"/>
      <c r="AJ869" s="124"/>
      <c r="AK869" s="124"/>
      <c r="AL869" s="124"/>
    </row>
    <row r="870" spans="1:38" ht="13.5" customHeight="1">
      <c r="A870" s="124"/>
      <c r="B870" s="249"/>
      <c r="C870" s="124"/>
      <c r="D870" s="134"/>
      <c r="E870" s="13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  <c r="AA870" s="124"/>
      <c r="AB870" s="124"/>
      <c r="AC870" s="124"/>
      <c r="AD870" s="124"/>
      <c r="AE870" s="124"/>
      <c r="AF870" s="124"/>
      <c r="AG870" s="124"/>
      <c r="AH870" s="124"/>
      <c r="AI870" s="124"/>
      <c r="AJ870" s="124"/>
      <c r="AK870" s="124"/>
      <c r="AL870" s="124"/>
    </row>
    <row r="871" spans="1:38" ht="13.5" customHeight="1">
      <c r="A871" s="124"/>
      <c r="B871" s="249"/>
      <c r="C871" s="124"/>
      <c r="D871" s="134"/>
      <c r="E871" s="13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124"/>
      <c r="AB871" s="124"/>
      <c r="AC871" s="124"/>
      <c r="AD871" s="124"/>
      <c r="AE871" s="124"/>
      <c r="AF871" s="124"/>
      <c r="AG871" s="124"/>
      <c r="AH871" s="124"/>
      <c r="AI871" s="124"/>
      <c r="AJ871" s="124"/>
      <c r="AK871" s="124"/>
      <c r="AL871" s="124"/>
    </row>
    <row r="872" spans="1:38" ht="13.5" customHeight="1">
      <c r="A872" s="124"/>
      <c r="B872" s="249"/>
      <c r="C872" s="124"/>
      <c r="D872" s="134"/>
      <c r="E872" s="13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124"/>
      <c r="AB872" s="124"/>
      <c r="AC872" s="124"/>
      <c r="AD872" s="124"/>
      <c r="AE872" s="124"/>
      <c r="AF872" s="124"/>
      <c r="AG872" s="124"/>
      <c r="AH872" s="124"/>
      <c r="AI872" s="124"/>
      <c r="AJ872" s="124"/>
      <c r="AK872" s="124"/>
      <c r="AL872" s="124"/>
    </row>
    <row r="873" spans="1:38" ht="13.5" customHeight="1">
      <c r="A873" s="124"/>
      <c r="B873" s="249"/>
      <c r="C873" s="124"/>
      <c r="D873" s="134"/>
      <c r="E873" s="13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  <c r="AA873" s="124"/>
      <c r="AB873" s="124"/>
      <c r="AC873" s="124"/>
      <c r="AD873" s="124"/>
      <c r="AE873" s="124"/>
      <c r="AF873" s="124"/>
      <c r="AG873" s="124"/>
      <c r="AH873" s="124"/>
      <c r="AI873" s="124"/>
      <c r="AJ873" s="124"/>
      <c r="AK873" s="124"/>
      <c r="AL873" s="124"/>
    </row>
    <row r="874" spans="1:38" ht="13.5" customHeight="1">
      <c r="A874" s="124"/>
      <c r="B874" s="249"/>
      <c r="C874" s="124"/>
      <c r="D874" s="134"/>
      <c r="E874" s="13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  <c r="AA874" s="124"/>
      <c r="AB874" s="124"/>
      <c r="AC874" s="124"/>
      <c r="AD874" s="124"/>
      <c r="AE874" s="124"/>
      <c r="AF874" s="124"/>
      <c r="AG874" s="124"/>
      <c r="AH874" s="124"/>
      <c r="AI874" s="124"/>
      <c r="AJ874" s="124"/>
      <c r="AK874" s="124"/>
      <c r="AL874" s="124"/>
    </row>
    <row r="875" spans="1:38" ht="13.5" customHeight="1">
      <c r="A875" s="124"/>
      <c r="B875" s="249"/>
      <c r="C875" s="124"/>
      <c r="D875" s="134"/>
      <c r="E875" s="13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124"/>
      <c r="AB875" s="124"/>
      <c r="AC875" s="124"/>
      <c r="AD875" s="124"/>
      <c r="AE875" s="124"/>
      <c r="AF875" s="124"/>
      <c r="AG875" s="124"/>
      <c r="AH875" s="124"/>
      <c r="AI875" s="124"/>
      <c r="AJ875" s="124"/>
      <c r="AK875" s="124"/>
      <c r="AL875" s="124"/>
    </row>
    <row r="876" spans="1:38" ht="13.5" customHeight="1">
      <c r="A876" s="124"/>
      <c r="B876" s="249"/>
      <c r="C876" s="124"/>
      <c r="D876" s="134"/>
      <c r="E876" s="13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124"/>
      <c r="AB876" s="124"/>
      <c r="AC876" s="124"/>
      <c r="AD876" s="124"/>
      <c r="AE876" s="124"/>
      <c r="AF876" s="124"/>
      <c r="AG876" s="124"/>
      <c r="AH876" s="124"/>
      <c r="AI876" s="124"/>
      <c r="AJ876" s="124"/>
      <c r="AK876" s="124"/>
      <c r="AL876" s="124"/>
    </row>
    <row r="877" spans="1:38" ht="13.5" customHeight="1">
      <c r="A877" s="124"/>
      <c r="B877" s="249"/>
      <c r="C877" s="124"/>
      <c r="D877" s="134"/>
      <c r="E877" s="13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  <c r="AB877" s="124"/>
      <c r="AC877" s="124"/>
      <c r="AD877" s="124"/>
      <c r="AE877" s="124"/>
      <c r="AF877" s="124"/>
      <c r="AG877" s="124"/>
      <c r="AH877" s="124"/>
      <c r="AI877" s="124"/>
      <c r="AJ877" s="124"/>
      <c r="AK877" s="124"/>
      <c r="AL877" s="124"/>
    </row>
    <row r="878" spans="1:38" ht="13.5" customHeight="1">
      <c r="A878" s="124"/>
      <c r="B878" s="249"/>
      <c r="C878" s="124"/>
      <c r="D878" s="134"/>
      <c r="E878" s="13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  <c r="AB878" s="124"/>
      <c r="AC878" s="124"/>
      <c r="AD878" s="124"/>
      <c r="AE878" s="124"/>
      <c r="AF878" s="124"/>
      <c r="AG878" s="124"/>
      <c r="AH878" s="124"/>
      <c r="AI878" s="124"/>
      <c r="AJ878" s="124"/>
      <c r="AK878" s="124"/>
      <c r="AL878" s="124"/>
    </row>
    <row r="879" spans="1:38" ht="13.5" customHeight="1">
      <c r="A879" s="124"/>
      <c r="B879" s="249"/>
      <c r="C879" s="124"/>
      <c r="D879" s="134"/>
      <c r="E879" s="13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  <c r="AA879" s="124"/>
      <c r="AB879" s="124"/>
      <c r="AC879" s="124"/>
      <c r="AD879" s="124"/>
      <c r="AE879" s="124"/>
      <c r="AF879" s="124"/>
      <c r="AG879" s="124"/>
      <c r="AH879" s="124"/>
      <c r="AI879" s="124"/>
      <c r="AJ879" s="124"/>
      <c r="AK879" s="124"/>
      <c r="AL879" s="124"/>
    </row>
    <row r="880" spans="1:38" ht="13.5" customHeight="1">
      <c r="A880" s="124"/>
      <c r="B880" s="249"/>
      <c r="C880" s="124"/>
      <c r="D880" s="134"/>
      <c r="E880" s="13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  <c r="AA880" s="124"/>
      <c r="AB880" s="124"/>
      <c r="AC880" s="124"/>
      <c r="AD880" s="124"/>
      <c r="AE880" s="124"/>
      <c r="AF880" s="124"/>
      <c r="AG880" s="124"/>
      <c r="AH880" s="124"/>
      <c r="AI880" s="124"/>
      <c r="AJ880" s="124"/>
      <c r="AK880" s="124"/>
      <c r="AL880" s="124"/>
    </row>
    <row r="881" spans="1:38" ht="13.5" customHeight="1">
      <c r="A881" s="124"/>
      <c r="B881" s="249"/>
      <c r="C881" s="124"/>
      <c r="D881" s="134"/>
      <c r="E881" s="13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  <c r="AA881" s="124"/>
      <c r="AB881" s="124"/>
      <c r="AC881" s="124"/>
      <c r="AD881" s="124"/>
      <c r="AE881" s="124"/>
      <c r="AF881" s="124"/>
      <c r="AG881" s="124"/>
      <c r="AH881" s="124"/>
      <c r="AI881" s="124"/>
      <c r="AJ881" s="124"/>
      <c r="AK881" s="124"/>
      <c r="AL881" s="124"/>
    </row>
    <row r="882" spans="1:38" ht="13.5" customHeight="1">
      <c r="A882" s="124"/>
      <c r="B882" s="249"/>
      <c r="C882" s="124"/>
      <c r="D882" s="134"/>
      <c r="E882" s="13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124"/>
      <c r="AB882" s="124"/>
      <c r="AC882" s="124"/>
      <c r="AD882" s="124"/>
      <c r="AE882" s="124"/>
      <c r="AF882" s="124"/>
      <c r="AG882" s="124"/>
      <c r="AH882" s="124"/>
      <c r="AI882" s="124"/>
      <c r="AJ882" s="124"/>
      <c r="AK882" s="124"/>
      <c r="AL882" s="124"/>
    </row>
    <row r="883" spans="1:38" ht="13.5" customHeight="1">
      <c r="A883" s="124"/>
      <c r="B883" s="249"/>
      <c r="C883" s="124"/>
      <c r="D883" s="134"/>
      <c r="E883" s="13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124"/>
      <c r="AB883" s="124"/>
      <c r="AC883" s="124"/>
      <c r="AD883" s="124"/>
      <c r="AE883" s="124"/>
      <c r="AF883" s="124"/>
      <c r="AG883" s="124"/>
      <c r="AH883" s="124"/>
      <c r="AI883" s="124"/>
      <c r="AJ883" s="124"/>
      <c r="AK883" s="124"/>
      <c r="AL883" s="124"/>
    </row>
    <row r="884" spans="1:38" ht="13.5" customHeight="1">
      <c r="A884" s="124"/>
      <c r="B884" s="249"/>
      <c r="C884" s="124"/>
      <c r="D884" s="134"/>
      <c r="E884" s="13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  <c r="AA884" s="124"/>
      <c r="AB884" s="124"/>
      <c r="AC884" s="124"/>
      <c r="AD884" s="124"/>
      <c r="AE884" s="124"/>
      <c r="AF884" s="124"/>
      <c r="AG884" s="124"/>
      <c r="AH884" s="124"/>
      <c r="AI884" s="124"/>
      <c r="AJ884" s="124"/>
      <c r="AK884" s="124"/>
      <c r="AL884" s="124"/>
    </row>
    <row r="885" spans="1:38" ht="13.5" customHeight="1">
      <c r="A885" s="124"/>
      <c r="B885" s="249"/>
      <c r="C885" s="124"/>
      <c r="D885" s="134"/>
      <c r="E885" s="13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  <c r="AC885" s="124"/>
      <c r="AD885" s="124"/>
      <c r="AE885" s="124"/>
      <c r="AF885" s="124"/>
      <c r="AG885" s="124"/>
      <c r="AH885" s="124"/>
      <c r="AI885" s="124"/>
      <c r="AJ885" s="124"/>
      <c r="AK885" s="124"/>
      <c r="AL885" s="124"/>
    </row>
    <row r="886" spans="1:38" ht="13.5" customHeight="1">
      <c r="A886" s="124"/>
      <c r="B886" s="249"/>
      <c r="C886" s="124"/>
      <c r="D886" s="134"/>
      <c r="E886" s="13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124"/>
      <c r="AB886" s="124"/>
      <c r="AC886" s="124"/>
      <c r="AD886" s="124"/>
      <c r="AE886" s="124"/>
      <c r="AF886" s="124"/>
      <c r="AG886" s="124"/>
      <c r="AH886" s="124"/>
      <c r="AI886" s="124"/>
      <c r="AJ886" s="124"/>
      <c r="AK886" s="124"/>
      <c r="AL886" s="124"/>
    </row>
    <row r="887" spans="1:38" ht="13.5" customHeight="1">
      <c r="A887" s="124"/>
      <c r="B887" s="249"/>
      <c r="C887" s="124"/>
      <c r="D887" s="134"/>
      <c r="E887" s="13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124"/>
      <c r="AB887" s="124"/>
      <c r="AC887" s="124"/>
      <c r="AD887" s="124"/>
      <c r="AE887" s="124"/>
      <c r="AF887" s="124"/>
      <c r="AG887" s="124"/>
      <c r="AH887" s="124"/>
      <c r="AI887" s="124"/>
      <c r="AJ887" s="124"/>
      <c r="AK887" s="124"/>
      <c r="AL887" s="124"/>
    </row>
    <row r="888" spans="1:38" ht="13.5" customHeight="1">
      <c r="A888" s="124"/>
      <c r="B888" s="249"/>
      <c r="C888" s="124"/>
      <c r="D888" s="134"/>
      <c r="E888" s="13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124"/>
      <c r="AB888" s="124"/>
      <c r="AC888" s="124"/>
      <c r="AD888" s="124"/>
      <c r="AE888" s="124"/>
      <c r="AF888" s="124"/>
      <c r="AG888" s="124"/>
      <c r="AH888" s="124"/>
      <c r="AI888" s="124"/>
      <c r="AJ888" s="124"/>
      <c r="AK888" s="124"/>
      <c r="AL888" s="124"/>
    </row>
    <row r="889" spans="1:38" ht="13.5" customHeight="1">
      <c r="A889" s="124"/>
      <c r="B889" s="249"/>
      <c r="C889" s="124"/>
      <c r="D889" s="134"/>
      <c r="E889" s="13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  <c r="AA889" s="124"/>
      <c r="AB889" s="124"/>
      <c r="AC889" s="124"/>
      <c r="AD889" s="124"/>
      <c r="AE889" s="124"/>
      <c r="AF889" s="124"/>
      <c r="AG889" s="124"/>
      <c r="AH889" s="124"/>
      <c r="AI889" s="124"/>
      <c r="AJ889" s="124"/>
      <c r="AK889" s="124"/>
      <c r="AL889" s="124"/>
    </row>
    <row r="890" spans="1:38" ht="13.5" customHeight="1">
      <c r="A890" s="124"/>
      <c r="B890" s="249"/>
      <c r="C890" s="124"/>
      <c r="D890" s="134"/>
      <c r="E890" s="13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  <c r="AA890" s="124"/>
      <c r="AB890" s="124"/>
      <c r="AC890" s="124"/>
      <c r="AD890" s="124"/>
      <c r="AE890" s="124"/>
      <c r="AF890" s="124"/>
      <c r="AG890" s="124"/>
      <c r="AH890" s="124"/>
      <c r="AI890" s="124"/>
      <c r="AJ890" s="124"/>
      <c r="AK890" s="124"/>
      <c r="AL890" s="124"/>
    </row>
    <row r="891" spans="1:38" ht="13.5" customHeight="1">
      <c r="A891" s="124"/>
      <c r="B891" s="249"/>
      <c r="C891" s="124"/>
      <c r="D891" s="134"/>
      <c r="E891" s="13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  <c r="AA891" s="124"/>
      <c r="AB891" s="124"/>
      <c r="AC891" s="124"/>
      <c r="AD891" s="124"/>
      <c r="AE891" s="124"/>
      <c r="AF891" s="124"/>
      <c r="AG891" s="124"/>
      <c r="AH891" s="124"/>
      <c r="AI891" s="124"/>
      <c r="AJ891" s="124"/>
      <c r="AK891" s="124"/>
      <c r="AL891" s="124"/>
    </row>
    <row r="892" spans="1:38" ht="13.5" customHeight="1">
      <c r="A892" s="124"/>
      <c r="B892" s="249"/>
      <c r="C892" s="124"/>
      <c r="D892" s="134"/>
      <c r="E892" s="13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124"/>
      <c r="AB892" s="124"/>
      <c r="AC892" s="124"/>
      <c r="AD892" s="124"/>
      <c r="AE892" s="124"/>
      <c r="AF892" s="124"/>
      <c r="AG892" s="124"/>
      <c r="AH892" s="124"/>
      <c r="AI892" s="124"/>
      <c r="AJ892" s="124"/>
      <c r="AK892" s="124"/>
      <c r="AL892" s="124"/>
    </row>
    <row r="893" spans="1:38" ht="13.5" customHeight="1">
      <c r="A893" s="124"/>
      <c r="B893" s="249"/>
      <c r="C893" s="124"/>
      <c r="D893" s="134"/>
      <c r="E893" s="13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  <c r="AA893" s="124"/>
      <c r="AB893" s="124"/>
      <c r="AC893" s="124"/>
      <c r="AD893" s="124"/>
      <c r="AE893" s="124"/>
      <c r="AF893" s="124"/>
      <c r="AG893" s="124"/>
      <c r="AH893" s="124"/>
      <c r="AI893" s="124"/>
      <c r="AJ893" s="124"/>
      <c r="AK893" s="124"/>
      <c r="AL893" s="124"/>
    </row>
    <row r="894" spans="1:38" ht="13.5" customHeight="1">
      <c r="A894" s="124"/>
      <c r="B894" s="249"/>
      <c r="C894" s="124"/>
      <c r="D894" s="134"/>
      <c r="E894" s="13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  <c r="AA894" s="124"/>
      <c r="AB894" s="124"/>
      <c r="AC894" s="124"/>
      <c r="AD894" s="124"/>
      <c r="AE894" s="124"/>
      <c r="AF894" s="124"/>
      <c r="AG894" s="124"/>
      <c r="AH894" s="124"/>
      <c r="AI894" s="124"/>
      <c r="AJ894" s="124"/>
      <c r="AK894" s="124"/>
      <c r="AL894" s="124"/>
    </row>
    <row r="895" spans="1:38" ht="13.5" customHeight="1">
      <c r="A895" s="124"/>
      <c r="B895" s="249"/>
      <c r="C895" s="124"/>
      <c r="D895" s="134"/>
      <c r="E895" s="13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  <c r="AC895" s="124"/>
      <c r="AD895" s="124"/>
      <c r="AE895" s="124"/>
      <c r="AF895" s="124"/>
      <c r="AG895" s="124"/>
      <c r="AH895" s="124"/>
      <c r="AI895" s="124"/>
      <c r="AJ895" s="124"/>
      <c r="AK895" s="124"/>
      <c r="AL895" s="124"/>
    </row>
    <row r="896" spans="1:38" ht="13.5" customHeight="1">
      <c r="A896" s="124"/>
      <c r="B896" s="249"/>
      <c r="C896" s="124"/>
      <c r="D896" s="134"/>
      <c r="E896" s="13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124"/>
      <c r="AB896" s="124"/>
      <c r="AC896" s="124"/>
      <c r="AD896" s="124"/>
      <c r="AE896" s="124"/>
      <c r="AF896" s="124"/>
      <c r="AG896" s="124"/>
      <c r="AH896" s="124"/>
      <c r="AI896" s="124"/>
      <c r="AJ896" s="124"/>
      <c r="AK896" s="124"/>
      <c r="AL896" s="124"/>
    </row>
    <row r="897" spans="1:38" ht="13.5" customHeight="1">
      <c r="A897" s="124"/>
      <c r="B897" s="249"/>
      <c r="C897" s="124"/>
      <c r="D897" s="134"/>
      <c r="E897" s="13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124"/>
      <c r="AB897" s="124"/>
      <c r="AC897" s="124"/>
      <c r="AD897" s="124"/>
      <c r="AE897" s="124"/>
      <c r="AF897" s="124"/>
      <c r="AG897" s="124"/>
      <c r="AH897" s="124"/>
      <c r="AI897" s="124"/>
      <c r="AJ897" s="124"/>
      <c r="AK897" s="124"/>
      <c r="AL897" s="124"/>
    </row>
    <row r="898" spans="1:38" ht="13.5" customHeight="1">
      <c r="A898" s="124"/>
      <c r="B898" s="249"/>
      <c r="C898" s="124"/>
      <c r="D898" s="134"/>
      <c r="E898" s="13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124"/>
      <c r="AB898" s="124"/>
      <c r="AC898" s="124"/>
      <c r="AD898" s="124"/>
      <c r="AE898" s="124"/>
      <c r="AF898" s="124"/>
      <c r="AG898" s="124"/>
      <c r="AH898" s="124"/>
      <c r="AI898" s="124"/>
      <c r="AJ898" s="124"/>
      <c r="AK898" s="124"/>
      <c r="AL898" s="124"/>
    </row>
    <row r="899" spans="1:38" ht="13.5" customHeight="1">
      <c r="A899" s="124"/>
      <c r="B899" s="249"/>
      <c r="C899" s="124"/>
      <c r="D899" s="134"/>
      <c r="E899" s="13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  <c r="AB899" s="124"/>
      <c r="AC899" s="124"/>
      <c r="AD899" s="124"/>
      <c r="AE899" s="124"/>
      <c r="AF899" s="124"/>
      <c r="AG899" s="124"/>
      <c r="AH899" s="124"/>
      <c r="AI899" s="124"/>
      <c r="AJ899" s="124"/>
      <c r="AK899" s="124"/>
      <c r="AL899" s="124"/>
    </row>
    <row r="900" spans="1:38" ht="13.5" customHeight="1">
      <c r="A900" s="124"/>
      <c r="B900" s="249"/>
      <c r="C900" s="124"/>
      <c r="D900" s="134"/>
      <c r="E900" s="13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  <c r="AB900" s="124"/>
      <c r="AC900" s="124"/>
      <c r="AD900" s="124"/>
      <c r="AE900" s="124"/>
      <c r="AF900" s="124"/>
      <c r="AG900" s="124"/>
      <c r="AH900" s="124"/>
      <c r="AI900" s="124"/>
      <c r="AJ900" s="124"/>
      <c r="AK900" s="124"/>
      <c r="AL900" s="124"/>
    </row>
    <row r="901" spans="1:38" ht="13.5" customHeight="1">
      <c r="A901" s="124"/>
      <c r="B901" s="249"/>
      <c r="C901" s="124"/>
      <c r="D901" s="134"/>
      <c r="E901" s="13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  <c r="AB901" s="124"/>
      <c r="AC901" s="124"/>
      <c r="AD901" s="124"/>
      <c r="AE901" s="124"/>
      <c r="AF901" s="124"/>
      <c r="AG901" s="124"/>
      <c r="AH901" s="124"/>
      <c r="AI901" s="124"/>
      <c r="AJ901" s="124"/>
      <c r="AK901" s="124"/>
      <c r="AL901" s="124"/>
    </row>
    <row r="902" spans="1:38" ht="13.5" customHeight="1">
      <c r="A902" s="124"/>
      <c r="B902" s="249"/>
      <c r="C902" s="124"/>
      <c r="D902" s="134"/>
      <c r="E902" s="13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  <c r="AB902" s="124"/>
      <c r="AC902" s="124"/>
      <c r="AD902" s="124"/>
      <c r="AE902" s="124"/>
      <c r="AF902" s="124"/>
      <c r="AG902" s="124"/>
      <c r="AH902" s="124"/>
      <c r="AI902" s="124"/>
      <c r="AJ902" s="124"/>
      <c r="AK902" s="124"/>
      <c r="AL902" s="124"/>
    </row>
    <row r="903" spans="1:38" ht="13.5" customHeight="1">
      <c r="A903" s="124"/>
      <c r="B903" s="249"/>
      <c r="C903" s="124"/>
      <c r="D903" s="134"/>
      <c r="E903" s="13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124"/>
      <c r="AB903" s="124"/>
      <c r="AC903" s="124"/>
      <c r="AD903" s="124"/>
      <c r="AE903" s="124"/>
      <c r="AF903" s="124"/>
      <c r="AG903" s="124"/>
      <c r="AH903" s="124"/>
      <c r="AI903" s="124"/>
      <c r="AJ903" s="124"/>
      <c r="AK903" s="124"/>
      <c r="AL903" s="124"/>
    </row>
    <row r="904" spans="1:38" ht="13.5" customHeight="1">
      <c r="A904" s="124"/>
      <c r="B904" s="249"/>
      <c r="C904" s="124"/>
      <c r="D904" s="134"/>
      <c r="E904" s="13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  <c r="AB904" s="124"/>
      <c r="AC904" s="124"/>
      <c r="AD904" s="124"/>
      <c r="AE904" s="124"/>
      <c r="AF904" s="124"/>
      <c r="AG904" s="124"/>
      <c r="AH904" s="124"/>
      <c r="AI904" s="124"/>
      <c r="AJ904" s="124"/>
      <c r="AK904" s="124"/>
      <c r="AL904" s="124"/>
    </row>
    <row r="905" spans="1:38" ht="13.5" customHeight="1">
      <c r="A905" s="124"/>
      <c r="B905" s="249"/>
      <c r="C905" s="124"/>
      <c r="D905" s="134"/>
      <c r="E905" s="13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  <c r="AB905" s="124"/>
      <c r="AC905" s="124"/>
      <c r="AD905" s="124"/>
      <c r="AE905" s="124"/>
      <c r="AF905" s="124"/>
      <c r="AG905" s="124"/>
      <c r="AH905" s="124"/>
      <c r="AI905" s="124"/>
      <c r="AJ905" s="124"/>
      <c r="AK905" s="124"/>
      <c r="AL905" s="124"/>
    </row>
    <row r="906" spans="1:38" ht="13.5" customHeight="1">
      <c r="A906" s="124"/>
      <c r="B906" s="249"/>
      <c r="C906" s="124"/>
      <c r="D906" s="134"/>
      <c r="E906" s="13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  <c r="AA906" s="124"/>
      <c r="AB906" s="124"/>
      <c r="AC906" s="124"/>
      <c r="AD906" s="124"/>
      <c r="AE906" s="124"/>
      <c r="AF906" s="124"/>
      <c r="AG906" s="124"/>
      <c r="AH906" s="124"/>
      <c r="AI906" s="124"/>
      <c r="AJ906" s="124"/>
      <c r="AK906" s="124"/>
      <c r="AL906" s="124"/>
    </row>
    <row r="907" spans="1:38" ht="13.5" customHeight="1">
      <c r="A907" s="124"/>
      <c r="B907" s="249"/>
      <c r="C907" s="124"/>
      <c r="D907" s="134"/>
      <c r="E907" s="13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  <c r="AA907" s="124"/>
      <c r="AB907" s="124"/>
      <c r="AC907" s="124"/>
      <c r="AD907" s="124"/>
      <c r="AE907" s="124"/>
      <c r="AF907" s="124"/>
      <c r="AG907" s="124"/>
      <c r="AH907" s="124"/>
      <c r="AI907" s="124"/>
      <c r="AJ907" s="124"/>
      <c r="AK907" s="124"/>
      <c r="AL907" s="124"/>
    </row>
    <row r="908" spans="1:38" ht="13.5" customHeight="1">
      <c r="A908" s="124"/>
      <c r="B908" s="249"/>
      <c r="C908" s="124"/>
      <c r="D908" s="134"/>
      <c r="E908" s="13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  <c r="AA908" s="124"/>
      <c r="AB908" s="124"/>
      <c r="AC908" s="124"/>
      <c r="AD908" s="124"/>
      <c r="AE908" s="124"/>
      <c r="AF908" s="124"/>
      <c r="AG908" s="124"/>
      <c r="AH908" s="124"/>
      <c r="AI908" s="124"/>
      <c r="AJ908" s="124"/>
      <c r="AK908" s="124"/>
      <c r="AL908" s="124"/>
    </row>
    <row r="909" spans="1:38" ht="13.5" customHeight="1">
      <c r="A909" s="124"/>
      <c r="B909" s="249"/>
      <c r="C909" s="124"/>
      <c r="D909" s="134"/>
      <c r="E909" s="13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  <c r="AA909" s="124"/>
      <c r="AB909" s="124"/>
      <c r="AC909" s="124"/>
      <c r="AD909" s="124"/>
      <c r="AE909" s="124"/>
      <c r="AF909" s="124"/>
      <c r="AG909" s="124"/>
      <c r="AH909" s="124"/>
      <c r="AI909" s="124"/>
      <c r="AJ909" s="124"/>
      <c r="AK909" s="124"/>
      <c r="AL909" s="124"/>
    </row>
    <row r="910" spans="1:38" ht="13.5" customHeight="1">
      <c r="A910" s="124"/>
      <c r="B910" s="249"/>
      <c r="C910" s="124"/>
      <c r="D910" s="134"/>
      <c r="E910" s="13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  <c r="AA910" s="124"/>
      <c r="AB910" s="124"/>
      <c r="AC910" s="124"/>
      <c r="AD910" s="124"/>
      <c r="AE910" s="124"/>
      <c r="AF910" s="124"/>
      <c r="AG910" s="124"/>
      <c r="AH910" s="124"/>
      <c r="AI910" s="124"/>
      <c r="AJ910" s="124"/>
      <c r="AK910" s="124"/>
      <c r="AL910" s="124"/>
    </row>
    <row r="911" spans="1:38" ht="13.5" customHeight="1">
      <c r="A911" s="124"/>
      <c r="B911" s="249"/>
      <c r="C911" s="124"/>
      <c r="D911" s="134"/>
      <c r="E911" s="13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124"/>
      <c r="AB911" s="124"/>
      <c r="AC911" s="124"/>
      <c r="AD911" s="124"/>
      <c r="AE911" s="124"/>
      <c r="AF911" s="124"/>
      <c r="AG911" s="124"/>
      <c r="AH911" s="124"/>
      <c r="AI911" s="124"/>
      <c r="AJ911" s="124"/>
      <c r="AK911" s="124"/>
      <c r="AL911" s="124"/>
    </row>
    <row r="912" spans="1:38" ht="13.5" customHeight="1">
      <c r="A912" s="124"/>
      <c r="B912" s="249"/>
      <c r="C912" s="124"/>
      <c r="D912" s="134"/>
      <c r="E912" s="13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  <c r="AA912" s="124"/>
      <c r="AB912" s="124"/>
      <c r="AC912" s="124"/>
      <c r="AD912" s="124"/>
      <c r="AE912" s="124"/>
      <c r="AF912" s="124"/>
      <c r="AG912" s="124"/>
      <c r="AH912" s="124"/>
      <c r="AI912" s="124"/>
      <c r="AJ912" s="124"/>
      <c r="AK912" s="124"/>
      <c r="AL912" s="124"/>
    </row>
    <row r="913" spans="1:38" ht="13.5" customHeight="1">
      <c r="A913" s="124"/>
      <c r="B913" s="249"/>
      <c r="C913" s="124"/>
      <c r="D913" s="134"/>
      <c r="E913" s="13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124"/>
      <c r="AB913" s="124"/>
      <c r="AC913" s="124"/>
      <c r="AD913" s="124"/>
      <c r="AE913" s="124"/>
      <c r="AF913" s="124"/>
      <c r="AG913" s="124"/>
      <c r="AH913" s="124"/>
      <c r="AI913" s="124"/>
      <c r="AJ913" s="124"/>
      <c r="AK913" s="124"/>
      <c r="AL913" s="124"/>
    </row>
    <row r="914" spans="1:38" ht="13.5" customHeight="1">
      <c r="A914" s="124"/>
      <c r="B914" s="249"/>
      <c r="C914" s="124"/>
      <c r="D914" s="134"/>
      <c r="E914" s="13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124"/>
      <c r="AB914" s="124"/>
      <c r="AC914" s="124"/>
      <c r="AD914" s="124"/>
      <c r="AE914" s="124"/>
      <c r="AF914" s="124"/>
      <c r="AG914" s="124"/>
      <c r="AH914" s="124"/>
      <c r="AI914" s="124"/>
      <c r="AJ914" s="124"/>
      <c r="AK914" s="124"/>
      <c r="AL914" s="124"/>
    </row>
    <row r="915" spans="1:38" ht="13.5" customHeight="1">
      <c r="A915" s="124"/>
      <c r="B915" s="249"/>
      <c r="C915" s="124"/>
      <c r="D915" s="134"/>
      <c r="E915" s="13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  <c r="AA915" s="124"/>
      <c r="AB915" s="124"/>
      <c r="AC915" s="124"/>
      <c r="AD915" s="124"/>
      <c r="AE915" s="124"/>
      <c r="AF915" s="124"/>
      <c r="AG915" s="124"/>
      <c r="AH915" s="124"/>
      <c r="AI915" s="124"/>
      <c r="AJ915" s="124"/>
      <c r="AK915" s="124"/>
      <c r="AL915" s="124"/>
    </row>
    <row r="916" spans="1:38" ht="13.5" customHeight="1">
      <c r="A916" s="124"/>
      <c r="B916" s="249"/>
      <c r="C916" s="124"/>
      <c r="D916" s="134"/>
      <c r="E916" s="13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  <c r="AA916" s="124"/>
      <c r="AB916" s="124"/>
      <c r="AC916" s="124"/>
      <c r="AD916" s="124"/>
      <c r="AE916" s="124"/>
      <c r="AF916" s="124"/>
      <c r="AG916" s="124"/>
      <c r="AH916" s="124"/>
      <c r="AI916" s="124"/>
      <c r="AJ916" s="124"/>
      <c r="AK916" s="124"/>
      <c r="AL916" s="124"/>
    </row>
    <row r="917" spans="1:38" ht="13.5" customHeight="1">
      <c r="A917" s="124"/>
      <c r="B917" s="249"/>
      <c r="C917" s="124"/>
      <c r="D917" s="134"/>
      <c r="E917" s="13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  <c r="AA917" s="124"/>
      <c r="AB917" s="124"/>
      <c r="AC917" s="124"/>
      <c r="AD917" s="124"/>
      <c r="AE917" s="124"/>
      <c r="AF917" s="124"/>
      <c r="AG917" s="124"/>
      <c r="AH917" s="124"/>
      <c r="AI917" s="124"/>
      <c r="AJ917" s="124"/>
      <c r="AK917" s="124"/>
      <c r="AL917" s="124"/>
    </row>
    <row r="918" spans="1:38" ht="13.5" customHeight="1">
      <c r="A918" s="124"/>
      <c r="B918" s="249"/>
      <c r="C918" s="124"/>
      <c r="D918" s="134"/>
      <c r="E918" s="13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  <c r="AA918" s="124"/>
      <c r="AB918" s="124"/>
      <c r="AC918" s="124"/>
      <c r="AD918" s="124"/>
      <c r="AE918" s="124"/>
      <c r="AF918" s="124"/>
      <c r="AG918" s="124"/>
      <c r="AH918" s="124"/>
      <c r="AI918" s="124"/>
      <c r="AJ918" s="124"/>
      <c r="AK918" s="124"/>
      <c r="AL918" s="124"/>
    </row>
    <row r="919" spans="1:38" ht="13.5" customHeight="1">
      <c r="A919" s="124"/>
      <c r="B919" s="249"/>
      <c r="C919" s="124"/>
      <c r="D919" s="134"/>
      <c r="E919" s="13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  <c r="AA919" s="124"/>
      <c r="AB919" s="124"/>
      <c r="AC919" s="124"/>
      <c r="AD919" s="124"/>
      <c r="AE919" s="124"/>
      <c r="AF919" s="124"/>
      <c r="AG919" s="124"/>
      <c r="AH919" s="124"/>
      <c r="AI919" s="124"/>
      <c r="AJ919" s="124"/>
      <c r="AK919" s="124"/>
      <c r="AL919" s="124"/>
    </row>
    <row r="920" spans="1:38" ht="13.5" customHeight="1">
      <c r="A920" s="124"/>
      <c r="B920" s="249"/>
      <c r="C920" s="124"/>
      <c r="D920" s="134"/>
      <c r="E920" s="13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  <c r="AA920" s="124"/>
      <c r="AB920" s="124"/>
      <c r="AC920" s="124"/>
      <c r="AD920" s="124"/>
      <c r="AE920" s="124"/>
      <c r="AF920" s="124"/>
      <c r="AG920" s="124"/>
      <c r="AH920" s="124"/>
      <c r="AI920" s="124"/>
      <c r="AJ920" s="124"/>
      <c r="AK920" s="124"/>
      <c r="AL920" s="124"/>
    </row>
    <row r="921" spans="1:38" ht="13.5" customHeight="1">
      <c r="A921" s="124"/>
      <c r="B921" s="249"/>
      <c r="C921" s="124"/>
      <c r="D921" s="134"/>
      <c r="E921" s="13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  <c r="AA921" s="124"/>
      <c r="AB921" s="124"/>
      <c r="AC921" s="124"/>
      <c r="AD921" s="124"/>
      <c r="AE921" s="124"/>
      <c r="AF921" s="124"/>
      <c r="AG921" s="124"/>
      <c r="AH921" s="124"/>
      <c r="AI921" s="124"/>
      <c r="AJ921" s="124"/>
      <c r="AK921" s="124"/>
      <c r="AL921" s="124"/>
    </row>
    <row r="922" spans="1:38" ht="13.5" customHeight="1">
      <c r="A922" s="124"/>
      <c r="B922" s="249"/>
      <c r="C922" s="124"/>
      <c r="D922" s="134"/>
      <c r="E922" s="13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124"/>
      <c r="AB922" s="124"/>
      <c r="AC922" s="124"/>
      <c r="AD922" s="124"/>
      <c r="AE922" s="124"/>
      <c r="AF922" s="124"/>
      <c r="AG922" s="124"/>
      <c r="AH922" s="124"/>
      <c r="AI922" s="124"/>
      <c r="AJ922" s="124"/>
      <c r="AK922" s="124"/>
      <c r="AL922" s="124"/>
    </row>
    <row r="923" spans="1:38" ht="13.5" customHeight="1">
      <c r="A923" s="124"/>
      <c r="B923" s="249"/>
      <c r="C923" s="124"/>
      <c r="D923" s="134"/>
      <c r="E923" s="13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124"/>
      <c r="AB923" s="124"/>
      <c r="AC923" s="124"/>
      <c r="AD923" s="124"/>
      <c r="AE923" s="124"/>
      <c r="AF923" s="124"/>
      <c r="AG923" s="124"/>
      <c r="AH923" s="124"/>
      <c r="AI923" s="124"/>
      <c r="AJ923" s="124"/>
      <c r="AK923" s="124"/>
      <c r="AL923" s="124"/>
    </row>
    <row r="924" spans="1:38" ht="13.5" customHeight="1">
      <c r="A924" s="124"/>
      <c r="B924" s="249"/>
      <c r="C924" s="124"/>
      <c r="D924" s="134"/>
      <c r="E924" s="13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  <c r="AA924" s="124"/>
      <c r="AB924" s="124"/>
      <c r="AC924" s="124"/>
      <c r="AD924" s="124"/>
      <c r="AE924" s="124"/>
      <c r="AF924" s="124"/>
      <c r="AG924" s="124"/>
      <c r="AH924" s="124"/>
      <c r="AI924" s="124"/>
      <c r="AJ924" s="124"/>
      <c r="AK924" s="124"/>
      <c r="AL924" s="124"/>
    </row>
    <row r="925" spans="1:38" ht="13.5" customHeight="1">
      <c r="A925" s="124"/>
      <c r="B925" s="249"/>
      <c r="C925" s="124"/>
      <c r="D925" s="134"/>
      <c r="E925" s="13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  <c r="AA925" s="124"/>
      <c r="AB925" s="124"/>
      <c r="AC925" s="124"/>
      <c r="AD925" s="124"/>
      <c r="AE925" s="124"/>
      <c r="AF925" s="124"/>
      <c r="AG925" s="124"/>
      <c r="AH925" s="124"/>
      <c r="AI925" s="124"/>
      <c r="AJ925" s="124"/>
      <c r="AK925" s="124"/>
      <c r="AL925" s="124"/>
    </row>
    <row r="926" spans="1:38" ht="13.5" customHeight="1">
      <c r="A926" s="124"/>
      <c r="B926" s="249"/>
      <c r="C926" s="124"/>
      <c r="D926" s="134"/>
      <c r="E926" s="13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124"/>
      <c r="AB926" s="124"/>
      <c r="AC926" s="124"/>
      <c r="AD926" s="124"/>
      <c r="AE926" s="124"/>
      <c r="AF926" s="124"/>
      <c r="AG926" s="124"/>
      <c r="AH926" s="124"/>
      <c r="AI926" s="124"/>
      <c r="AJ926" s="124"/>
      <c r="AK926" s="124"/>
      <c r="AL926" s="124"/>
    </row>
    <row r="927" spans="1:38" ht="13.5" customHeight="1">
      <c r="A927" s="124"/>
      <c r="B927" s="249"/>
      <c r="C927" s="124"/>
      <c r="D927" s="134"/>
      <c r="E927" s="13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  <c r="AA927" s="124"/>
      <c r="AB927" s="124"/>
      <c r="AC927" s="124"/>
      <c r="AD927" s="124"/>
      <c r="AE927" s="124"/>
      <c r="AF927" s="124"/>
      <c r="AG927" s="124"/>
      <c r="AH927" s="124"/>
      <c r="AI927" s="124"/>
      <c r="AJ927" s="124"/>
      <c r="AK927" s="124"/>
      <c r="AL927" s="124"/>
    </row>
    <row r="928" spans="1:38" ht="13.5" customHeight="1">
      <c r="A928" s="124"/>
      <c r="B928" s="249"/>
      <c r="C928" s="124"/>
      <c r="D928" s="134"/>
      <c r="E928" s="13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  <c r="AA928" s="124"/>
      <c r="AB928" s="124"/>
      <c r="AC928" s="124"/>
      <c r="AD928" s="124"/>
      <c r="AE928" s="124"/>
      <c r="AF928" s="124"/>
      <c r="AG928" s="124"/>
      <c r="AH928" s="124"/>
      <c r="AI928" s="124"/>
      <c r="AJ928" s="124"/>
      <c r="AK928" s="124"/>
      <c r="AL928" s="124"/>
    </row>
    <row r="929" spans="1:38" ht="13.5" customHeight="1">
      <c r="A929" s="124"/>
      <c r="B929" s="249"/>
      <c r="C929" s="124"/>
      <c r="D929" s="134"/>
      <c r="E929" s="13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  <c r="AA929" s="124"/>
      <c r="AB929" s="124"/>
      <c r="AC929" s="124"/>
      <c r="AD929" s="124"/>
      <c r="AE929" s="124"/>
      <c r="AF929" s="124"/>
      <c r="AG929" s="124"/>
      <c r="AH929" s="124"/>
      <c r="AI929" s="124"/>
      <c r="AJ929" s="124"/>
      <c r="AK929" s="124"/>
      <c r="AL929" s="124"/>
    </row>
    <row r="930" spans="1:38" ht="13.5" customHeight="1">
      <c r="A930" s="124"/>
      <c r="B930" s="249"/>
      <c r="C930" s="124"/>
      <c r="D930" s="134"/>
      <c r="E930" s="13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  <c r="AA930" s="124"/>
      <c r="AB930" s="124"/>
      <c r="AC930" s="124"/>
      <c r="AD930" s="124"/>
      <c r="AE930" s="124"/>
      <c r="AF930" s="124"/>
      <c r="AG930" s="124"/>
      <c r="AH930" s="124"/>
      <c r="AI930" s="124"/>
      <c r="AJ930" s="124"/>
      <c r="AK930" s="124"/>
      <c r="AL930" s="124"/>
    </row>
    <row r="931" spans="1:38" ht="13.5" customHeight="1">
      <c r="A931" s="124"/>
      <c r="B931" s="249"/>
      <c r="C931" s="124"/>
      <c r="D931" s="134"/>
      <c r="E931" s="13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124"/>
      <c r="AB931" s="124"/>
      <c r="AC931" s="124"/>
      <c r="AD931" s="124"/>
      <c r="AE931" s="124"/>
      <c r="AF931" s="124"/>
      <c r="AG931" s="124"/>
      <c r="AH931" s="124"/>
      <c r="AI931" s="124"/>
      <c r="AJ931" s="124"/>
      <c r="AK931" s="124"/>
      <c r="AL931" s="124"/>
    </row>
    <row r="932" spans="1:38" ht="13.5" customHeight="1">
      <c r="A932" s="124"/>
      <c r="B932" s="249"/>
      <c r="C932" s="124"/>
      <c r="D932" s="134"/>
      <c r="E932" s="13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124"/>
      <c r="AB932" s="124"/>
      <c r="AC932" s="124"/>
      <c r="AD932" s="124"/>
      <c r="AE932" s="124"/>
      <c r="AF932" s="124"/>
      <c r="AG932" s="124"/>
      <c r="AH932" s="124"/>
      <c r="AI932" s="124"/>
      <c r="AJ932" s="124"/>
      <c r="AK932" s="124"/>
      <c r="AL932" s="124"/>
    </row>
    <row r="933" spans="1:38" ht="13.5" customHeight="1">
      <c r="A933" s="124"/>
      <c r="B933" s="249"/>
      <c r="C933" s="124"/>
      <c r="D933" s="134"/>
      <c r="E933" s="13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  <c r="AA933" s="124"/>
      <c r="AB933" s="124"/>
      <c r="AC933" s="124"/>
      <c r="AD933" s="124"/>
      <c r="AE933" s="124"/>
      <c r="AF933" s="124"/>
      <c r="AG933" s="124"/>
      <c r="AH933" s="124"/>
      <c r="AI933" s="124"/>
      <c r="AJ933" s="124"/>
      <c r="AK933" s="124"/>
      <c r="AL933" s="124"/>
    </row>
    <row r="934" spans="1:38" ht="13.5" customHeight="1">
      <c r="A934" s="124"/>
      <c r="B934" s="249"/>
      <c r="C934" s="124"/>
      <c r="D934" s="134"/>
      <c r="E934" s="13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  <c r="AA934" s="124"/>
      <c r="AB934" s="124"/>
      <c r="AC934" s="124"/>
      <c r="AD934" s="124"/>
      <c r="AE934" s="124"/>
      <c r="AF934" s="124"/>
      <c r="AG934" s="124"/>
      <c r="AH934" s="124"/>
      <c r="AI934" s="124"/>
      <c r="AJ934" s="124"/>
      <c r="AK934" s="124"/>
      <c r="AL934" s="124"/>
    </row>
    <row r="935" spans="1:38" ht="13.5" customHeight="1">
      <c r="A935" s="124"/>
      <c r="B935" s="249"/>
      <c r="C935" s="124"/>
      <c r="D935" s="134"/>
      <c r="E935" s="13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  <c r="AA935" s="124"/>
      <c r="AB935" s="124"/>
      <c r="AC935" s="124"/>
      <c r="AD935" s="124"/>
      <c r="AE935" s="124"/>
      <c r="AF935" s="124"/>
      <c r="AG935" s="124"/>
      <c r="AH935" s="124"/>
      <c r="AI935" s="124"/>
      <c r="AJ935" s="124"/>
      <c r="AK935" s="124"/>
      <c r="AL935" s="124"/>
    </row>
    <row r="936" spans="1:38" ht="13.5" customHeight="1">
      <c r="A936" s="124"/>
      <c r="B936" s="249"/>
      <c r="C936" s="124"/>
      <c r="D936" s="134"/>
      <c r="E936" s="13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  <c r="AA936" s="124"/>
      <c r="AB936" s="124"/>
      <c r="AC936" s="124"/>
      <c r="AD936" s="124"/>
      <c r="AE936" s="124"/>
      <c r="AF936" s="124"/>
      <c r="AG936" s="124"/>
      <c r="AH936" s="124"/>
      <c r="AI936" s="124"/>
      <c r="AJ936" s="124"/>
      <c r="AK936" s="124"/>
      <c r="AL936" s="124"/>
    </row>
    <row r="937" spans="1:38" ht="13.5" customHeight="1">
      <c r="A937" s="124"/>
      <c r="B937" s="249"/>
      <c r="C937" s="124"/>
      <c r="D937" s="134"/>
      <c r="E937" s="13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124"/>
      <c r="AB937" s="124"/>
      <c r="AC937" s="124"/>
      <c r="AD937" s="124"/>
      <c r="AE937" s="124"/>
      <c r="AF937" s="124"/>
      <c r="AG937" s="124"/>
      <c r="AH937" s="124"/>
      <c r="AI937" s="124"/>
      <c r="AJ937" s="124"/>
      <c r="AK937" s="124"/>
      <c r="AL937" s="124"/>
    </row>
    <row r="938" spans="1:38" ht="13.5" customHeight="1">
      <c r="A938" s="124"/>
      <c r="B938" s="249"/>
      <c r="C938" s="124"/>
      <c r="D938" s="134"/>
      <c r="E938" s="13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  <c r="AA938" s="124"/>
      <c r="AB938" s="124"/>
      <c r="AC938" s="124"/>
      <c r="AD938" s="124"/>
      <c r="AE938" s="124"/>
      <c r="AF938" s="124"/>
      <c r="AG938" s="124"/>
      <c r="AH938" s="124"/>
      <c r="AI938" s="124"/>
      <c r="AJ938" s="124"/>
      <c r="AK938" s="124"/>
      <c r="AL938" s="124"/>
    </row>
    <row r="939" spans="1:38" ht="13.5" customHeight="1">
      <c r="A939" s="124"/>
      <c r="B939" s="249"/>
      <c r="C939" s="124"/>
      <c r="D939" s="134"/>
      <c r="E939" s="13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  <c r="AA939" s="124"/>
      <c r="AB939" s="124"/>
      <c r="AC939" s="124"/>
      <c r="AD939" s="124"/>
      <c r="AE939" s="124"/>
      <c r="AF939" s="124"/>
      <c r="AG939" s="124"/>
      <c r="AH939" s="124"/>
      <c r="AI939" s="124"/>
      <c r="AJ939" s="124"/>
      <c r="AK939" s="124"/>
      <c r="AL939" s="124"/>
    </row>
    <row r="940" spans="1:38" ht="13.5" customHeight="1">
      <c r="A940" s="124"/>
      <c r="B940" s="249"/>
      <c r="C940" s="124"/>
      <c r="D940" s="134"/>
      <c r="E940" s="13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124"/>
      <c r="AB940" s="124"/>
      <c r="AC940" s="124"/>
      <c r="AD940" s="124"/>
      <c r="AE940" s="124"/>
      <c r="AF940" s="124"/>
      <c r="AG940" s="124"/>
      <c r="AH940" s="124"/>
      <c r="AI940" s="124"/>
      <c r="AJ940" s="124"/>
      <c r="AK940" s="124"/>
      <c r="AL940" s="124"/>
    </row>
    <row r="941" spans="1:38" ht="13.5" customHeight="1">
      <c r="A941" s="124"/>
      <c r="B941" s="249"/>
      <c r="C941" s="124"/>
      <c r="D941" s="134"/>
      <c r="E941" s="13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  <c r="AC941" s="124"/>
      <c r="AD941" s="124"/>
      <c r="AE941" s="124"/>
      <c r="AF941" s="124"/>
      <c r="AG941" s="124"/>
      <c r="AH941" s="124"/>
      <c r="AI941" s="124"/>
      <c r="AJ941" s="124"/>
      <c r="AK941" s="124"/>
      <c r="AL941" s="124"/>
    </row>
    <row r="942" spans="1:38" ht="13.5" customHeight="1">
      <c r="A942" s="124"/>
      <c r="B942" s="249"/>
      <c r="C942" s="124"/>
      <c r="D942" s="134"/>
      <c r="E942" s="13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  <c r="AA942" s="124"/>
      <c r="AB942" s="124"/>
      <c r="AC942" s="124"/>
      <c r="AD942" s="124"/>
      <c r="AE942" s="124"/>
      <c r="AF942" s="124"/>
      <c r="AG942" s="124"/>
      <c r="AH942" s="124"/>
      <c r="AI942" s="124"/>
      <c r="AJ942" s="124"/>
      <c r="AK942" s="124"/>
      <c r="AL942" s="124"/>
    </row>
    <row r="943" spans="1:38" ht="13.5" customHeight="1">
      <c r="A943" s="124"/>
      <c r="B943" s="249"/>
      <c r="C943" s="124"/>
      <c r="D943" s="134"/>
      <c r="E943" s="13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  <c r="AA943" s="124"/>
      <c r="AB943" s="124"/>
      <c r="AC943" s="124"/>
      <c r="AD943" s="124"/>
      <c r="AE943" s="124"/>
      <c r="AF943" s="124"/>
      <c r="AG943" s="124"/>
      <c r="AH943" s="124"/>
      <c r="AI943" s="124"/>
      <c r="AJ943" s="124"/>
      <c r="AK943" s="124"/>
      <c r="AL943" s="124"/>
    </row>
    <row r="944" spans="1:38" ht="13.5" customHeight="1">
      <c r="A944" s="124"/>
      <c r="B944" s="249"/>
      <c r="C944" s="124"/>
      <c r="D944" s="134"/>
      <c r="E944" s="13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  <c r="AA944" s="124"/>
      <c r="AB944" s="124"/>
      <c r="AC944" s="124"/>
      <c r="AD944" s="124"/>
      <c r="AE944" s="124"/>
      <c r="AF944" s="124"/>
      <c r="AG944" s="124"/>
      <c r="AH944" s="124"/>
      <c r="AI944" s="124"/>
      <c r="AJ944" s="124"/>
      <c r="AK944" s="124"/>
      <c r="AL944" s="124"/>
    </row>
    <row r="945" spans="1:38" ht="13.5" customHeight="1">
      <c r="A945" s="124"/>
      <c r="B945" s="249"/>
      <c r="C945" s="124"/>
      <c r="D945" s="134"/>
      <c r="E945" s="13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  <c r="AA945" s="124"/>
      <c r="AB945" s="124"/>
      <c r="AC945" s="124"/>
      <c r="AD945" s="124"/>
      <c r="AE945" s="124"/>
      <c r="AF945" s="124"/>
      <c r="AG945" s="124"/>
      <c r="AH945" s="124"/>
      <c r="AI945" s="124"/>
      <c r="AJ945" s="124"/>
      <c r="AK945" s="124"/>
      <c r="AL945" s="124"/>
    </row>
    <row r="946" spans="1:38" ht="13.5" customHeight="1">
      <c r="A946" s="124"/>
      <c r="B946" s="249"/>
      <c r="C946" s="124"/>
      <c r="D946" s="134"/>
      <c r="E946" s="13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  <c r="AA946" s="124"/>
      <c r="AB946" s="124"/>
      <c r="AC946" s="124"/>
      <c r="AD946" s="124"/>
      <c r="AE946" s="124"/>
      <c r="AF946" s="124"/>
      <c r="AG946" s="124"/>
      <c r="AH946" s="124"/>
      <c r="AI946" s="124"/>
      <c r="AJ946" s="124"/>
      <c r="AK946" s="124"/>
      <c r="AL946" s="124"/>
    </row>
    <row r="947" spans="1:38" ht="13.5" customHeight="1">
      <c r="A947" s="124"/>
      <c r="B947" s="249"/>
      <c r="C947" s="124"/>
      <c r="D947" s="134"/>
      <c r="E947" s="13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124"/>
      <c r="AB947" s="124"/>
      <c r="AC947" s="124"/>
      <c r="AD947" s="124"/>
      <c r="AE947" s="124"/>
      <c r="AF947" s="124"/>
      <c r="AG947" s="124"/>
      <c r="AH947" s="124"/>
      <c r="AI947" s="124"/>
      <c r="AJ947" s="124"/>
      <c r="AK947" s="124"/>
      <c r="AL947" s="124"/>
    </row>
    <row r="948" spans="1:38" ht="13.5" customHeight="1">
      <c r="A948" s="124"/>
      <c r="B948" s="249"/>
      <c r="C948" s="124"/>
      <c r="D948" s="134"/>
      <c r="E948" s="13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124"/>
      <c r="AB948" s="124"/>
      <c r="AC948" s="124"/>
      <c r="AD948" s="124"/>
      <c r="AE948" s="124"/>
      <c r="AF948" s="124"/>
      <c r="AG948" s="124"/>
      <c r="AH948" s="124"/>
      <c r="AI948" s="124"/>
      <c r="AJ948" s="124"/>
      <c r="AK948" s="124"/>
      <c r="AL948" s="124"/>
    </row>
    <row r="949" spans="1:38" ht="13.5" customHeight="1">
      <c r="A949" s="124"/>
      <c r="B949" s="249"/>
      <c r="C949" s="124"/>
      <c r="D949" s="134"/>
      <c r="E949" s="13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  <c r="AC949" s="124"/>
      <c r="AD949" s="124"/>
      <c r="AE949" s="124"/>
      <c r="AF949" s="124"/>
      <c r="AG949" s="124"/>
      <c r="AH949" s="124"/>
      <c r="AI949" s="124"/>
      <c r="AJ949" s="124"/>
      <c r="AK949" s="124"/>
      <c r="AL949" s="124"/>
    </row>
    <row r="950" spans="1:38" ht="13.5" customHeight="1">
      <c r="A950" s="124"/>
      <c r="B950" s="249"/>
      <c r="C950" s="124"/>
      <c r="D950" s="134"/>
      <c r="E950" s="13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  <c r="AC950" s="124"/>
      <c r="AD950" s="124"/>
      <c r="AE950" s="124"/>
      <c r="AF950" s="124"/>
      <c r="AG950" s="124"/>
      <c r="AH950" s="124"/>
      <c r="AI950" s="124"/>
      <c r="AJ950" s="124"/>
      <c r="AK950" s="124"/>
      <c r="AL950" s="124"/>
    </row>
    <row r="951" spans="1:38" ht="13.5" customHeight="1">
      <c r="A951" s="124"/>
      <c r="B951" s="249"/>
      <c r="C951" s="124"/>
      <c r="D951" s="134"/>
      <c r="E951" s="13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  <c r="AA951" s="124"/>
      <c r="AB951" s="124"/>
      <c r="AC951" s="124"/>
      <c r="AD951" s="124"/>
      <c r="AE951" s="124"/>
      <c r="AF951" s="124"/>
      <c r="AG951" s="124"/>
      <c r="AH951" s="124"/>
      <c r="AI951" s="124"/>
      <c r="AJ951" s="124"/>
      <c r="AK951" s="124"/>
      <c r="AL951" s="124"/>
    </row>
    <row r="952" spans="1:38" ht="13.5" customHeight="1">
      <c r="A952" s="124"/>
      <c r="B952" s="249"/>
      <c r="C952" s="124"/>
      <c r="D952" s="134"/>
      <c r="E952" s="13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  <c r="AA952" s="124"/>
      <c r="AB952" s="124"/>
      <c r="AC952" s="124"/>
      <c r="AD952" s="124"/>
      <c r="AE952" s="124"/>
      <c r="AF952" s="124"/>
      <c r="AG952" s="124"/>
      <c r="AH952" s="124"/>
      <c r="AI952" s="124"/>
      <c r="AJ952" s="124"/>
      <c r="AK952" s="124"/>
      <c r="AL952" s="124"/>
    </row>
    <row r="953" spans="1:38" ht="13.5" customHeight="1">
      <c r="A953" s="124"/>
      <c r="B953" s="249"/>
      <c r="C953" s="124"/>
      <c r="D953" s="134"/>
      <c r="E953" s="13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  <c r="AA953" s="124"/>
      <c r="AB953" s="124"/>
      <c r="AC953" s="124"/>
      <c r="AD953" s="124"/>
      <c r="AE953" s="124"/>
      <c r="AF953" s="124"/>
      <c r="AG953" s="124"/>
      <c r="AH953" s="124"/>
      <c r="AI953" s="124"/>
      <c r="AJ953" s="124"/>
      <c r="AK953" s="124"/>
      <c r="AL953" s="124"/>
    </row>
    <row r="954" spans="1:38" ht="13.5" customHeight="1">
      <c r="A954" s="124"/>
      <c r="B954" s="249"/>
      <c r="C954" s="124"/>
      <c r="D954" s="134"/>
      <c r="E954" s="13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  <c r="AA954" s="124"/>
      <c r="AB954" s="124"/>
      <c r="AC954" s="124"/>
      <c r="AD954" s="124"/>
      <c r="AE954" s="124"/>
      <c r="AF954" s="124"/>
      <c r="AG954" s="124"/>
      <c r="AH954" s="124"/>
      <c r="AI954" s="124"/>
      <c r="AJ954" s="124"/>
      <c r="AK954" s="124"/>
      <c r="AL954" s="124"/>
    </row>
    <row r="955" spans="1:38" ht="13.5" customHeight="1">
      <c r="A955" s="124"/>
      <c r="B955" s="249"/>
      <c r="C955" s="124"/>
      <c r="D955" s="134"/>
      <c r="E955" s="13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  <c r="AA955" s="124"/>
      <c r="AB955" s="124"/>
      <c r="AC955" s="124"/>
      <c r="AD955" s="124"/>
      <c r="AE955" s="124"/>
      <c r="AF955" s="124"/>
      <c r="AG955" s="124"/>
      <c r="AH955" s="124"/>
      <c r="AI955" s="124"/>
      <c r="AJ955" s="124"/>
      <c r="AK955" s="124"/>
      <c r="AL955" s="124"/>
    </row>
    <row r="956" spans="1:38" ht="13.5" customHeight="1">
      <c r="A956" s="124"/>
      <c r="B956" s="249"/>
      <c r="C956" s="124"/>
      <c r="D956" s="134"/>
      <c r="E956" s="13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124"/>
      <c r="AB956" s="124"/>
      <c r="AC956" s="124"/>
      <c r="AD956" s="124"/>
      <c r="AE956" s="124"/>
      <c r="AF956" s="124"/>
      <c r="AG956" s="124"/>
      <c r="AH956" s="124"/>
      <c r="AI956" s="124"/>
      <c r="AJ956" s="124"/>
      <c r="AK956" s="124"/>
      <c r="AL956" s="124"/>
    </row>
    <row r="957" spans="1:38" ht="13.5" customHeight="1">
      <c r="A957" s="124"/>
      <c r="B957" s="249"/>
      <c r="C957" s="124"/>
      <c r="D957" s="134"/>
      <c r="E957" s="13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124"/>
      <c r="AB957" s="124"/>
      <c r="AC957" s="124"/>
      <c r="AD957" s="124"/>
      <c r="AE957" s="124"/>
      <c r="AF957" s="124"/>
      <c r="AG957" s="124"/>
      <c r="AH957" s="124"/>
      <c r="AI957" s="124"/>
      <c r="AJ957" s="124"/>
      <c r="AK957" s="124"/>
      <c r="AL957" s="124"/>
    </row>
    <row r="958" spans="1:38" ht="13.5" customHeight="1">
      <c r="A958" s="124"/>
      <c r="B958" s="249"/>
      <c r="C958" s="124"/>
      <c r="D958" s="134"/>
      <c r="E958" s="13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124"/>
      <c r="AB958" s="124"/>
      <c r="AC958" s="124"/>
      <c r="AD958" s="124"/>
      <c r="AE958" s="124"/>
      <c r="AF958" s="124"/>
      <c r="AG958" s="124"/>
      <c r="AH958" s="124"/>
      <c r="AI958" s="124"/>
      <c r="AJ958" s="124"/>
      <c r="AK958" s="124"/>
      <c r="AL958" s="124"/>
    </row>
    <row r="959" spans="1:38" ht="13.5" customHeight="1">
      <c r="A959" s="124"/>
      <c r="B959" s="249"/>
      <c r="C959" s="124"/>
      <c r="D959" s="134"/>
      <c r="E959" s="13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124"/>
      <c r="AB959" s="124"/>
      <c r="AC959" s="124"/>
      <c r="AD959" s="124"/>
      <c r="AE959" s="124"/>
      <c r="AF959" s="124"/>
      <c r="AG959" s="124"/>
      <c r="AH959" s="124"/>
      <c r="AI959" s="124"/>
      <c r="AJ959" s="124"/>
      <c r="AK959" s="124"/>
      <c r="AL959" s="124"/>
    </row>
    <row r="960" spans="1:38" ht="13.5" customHeight="1">
      <c r="A960" s="124"/>
      <c r="B960" s="249"/>
      <c r="C960" s="124"/>
      <c r="D960" s="134"/>
      <c r="E960" s="13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  <c r="AA960" s="124"/>
      <c r="AB960" s="124"/>
      <c r="AC960" s="124"/>
      <c r="AD960" s="124"/>
      <c r="AE960" s="124"/>
      <c r="AF960" s="124"/>
      <c r="AG960" s="124"/>
      <c r="AH960" s="124"/>
      <c r="AI960" s="124"/>
      <c r="AJ960" s="124"/>
      <c r="AK960" s="124"/>
      <c r="AL960" s="124"/>
    </row>
    <row r="961" spans="1:38" ht="13.5" customHeight="1">
      <c r="A961" s="124"/>
      <c r="B961" s="249"/>
      <c r="C961" s="124"/>
      <c r="D961" s="134"/>
      <c r="E961" s="13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  <c r="AA961" s="124"/>
      <c r="AB961" s="124"/>
      <c r="AC961" s="124"/>
      <c r="AD961" s="124"/>
      <c r="AE961" s="124"/>
      <c r="AF961" s="124"/>
      <c r="AG961" s="124"/>
      <c r="AH961" s="124"/>
      <c r="AI961" s="124"/>
      <c r="AJ961" s="124"/>
      <c r="AK961" s="124"/>
      <c r="AL961" s="124"/>
    </row>
    <row r="962" spans="1:38" ht="13.5" customHeight="1">
      <c r="A962" s="124"/>
      <c r="B962" s="249"/>
      <c r="C962" s="124"/>
      <c r="D962" s="134"/>
      <c r="E962" s="13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  <c r="AA962" s="124"/>
      <c r="AB962" s="124"/>
      <c r="AC962" s="124"/>
      <c r="AD962" s="124"/>
      <c r="AE962" s="124"/>
      <c r="AF962" s="124"/>
      <c r="AG962" s="124"/>
      <c r="AH962" s="124"/>
      <c r="AI962" s="124"/>
      <c r="AJ962" s="124"/>
      <c r="AK962" s="124"/>
      <c r="AL962" s="124"/>
    </row>
    <row r="963" spans="1:38" ht="13.5" customHeight="1">
      <c r="A963" s="124"/>
      <c r="B963" s="249"/>
      <c r="C963" s="124"/>
      <c r="D963" s="134"/>
      <c r="E963" s="13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  <c r="AC963" s="124"/>
      <c r="AD963" s="124"/>
      <c r="AE963" s="124"/>
      <c r="AF963" s="124"/>
      <c r="AG963" s="124"/>
      <c r="AH963" s="124"/>
      <c r="AI963" s="124"/>
      <c r="AJ963" s="124"/>
      <c r="AK963" s="124"/>
      <c r="AL963" s="124"/>
    </row>
    <row r="964" spans="1:38" ht="13.5" customHeight="1">
      <c r="A964" s="124"/>
      <c r="B964" s="249"/>
      <c r="C964" s="124"/>
      <c r="D964" s="134"/>
      <c r="E964" s="13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  <c r="AA964" s="124"/>
      <c r="AB964" s="124"/>
      <c r="AC964" s="124"/>
      <c r="AD964" s="124"/>
      <c r="AE964" s="124"/>
      <c r="AF964" s="124"/>
      <c r="AG964" s="124"/>
      <c r="AH964" s="124"/>
      <c r="AI964" s="124"/>
      <c r="AJ964" s="124"/>
      <c r="AK964" s="124"/>
      <c r="AL964" s="124"/>
    </row>
    <row r="965" spans="1:38" ht="13.5" customHeight="1">
      <c r="A965" s="124"/>
      <c r="B965" s="249"/>
      <c r="C965" s="124"/>
      <c r="D965" s="134"/>
      <c r="E965" s="13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  <c r="AA965" s="124"/>
      <c r="AB965" s="124"/>
      <c r="AC965" s="124"/>
      <c r="AD965" s="124"/>
      <c r="AE965" s="124"/>
      <c r="AF965" s="124"/>
      <c r="AG965" s="124"/>
      <c r="AH965" s="124"/>
      <c r="AI965" s="124"/>
      <c r="AJ965" s="124"/>
      <c r="AK965" s="124"/>
      <c r="AL965" s="124"/>
    </row>
    <row r="966" spans="1:38" ht="13.5" customHeight="1">
      <c r="A966" s="124"/>
      <c r="B966" s="249"/>
      <c r="C966" s="124"/>
      <c r="D966" s="134"/>
      <c r="E966" s="13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  <c r="AA966" s="124"/>
      <c r="AB966" s="124"/>
      <c r="AC966" s="124"/>
      <c r="AD966" s="124"/>
      <c r="AE966" s="124"/>
      <c r="AF966" s="124"/>
      <c r="AG966" s="124"/>
      <c r="AH966" s="124"/>
      <c r="AI966" s="124"/>
      <c r="AJ966" s="124"/>
      <c r="AK966" s="124"/>
      <c r="AL966" s="124"/>
    </row>
    <row r="967" spans="1:38" ht="13.5" customHeight="1">
      <c r="A967" s="124"/>
      <c r="B967" s="249"/>
      <c r="C967" s="124"/>
      <c r="D967" s="134"/>
      <c r="E967" s="13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124"/>
      <c r="AB967" s="124"/>
      <c r="AC967" s="124"/>
      <c r="AD967" s="124"/>
      <c r="AE967" s="124"/>
      <c r="AF967" s="124"/>
      <c r="AG967" s="124"/>
      <c r="AH967" s="124"/>
      <c r="AI967" s="124"/>
      <c r="AJ967" s="124"/>
      <c r="AK967" s="124"/>
      <c r="AL967" s="124"/>
    </row>
    <row r="968" spans="1:38" ht="13.5" customHeight="1">
      <c r="A968" s="124"/>
      <c r="B968" s="249"/>
      <c r="C968" s="124"/>
      <c r="D968" s="134"/>
      <c r="E968" s="13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124"/>
      <c r="AB968" s="124"/>
      <c r="AC968" s="124"/>
      <c r="AD968" s="124"/>
      <c r="AE968" s="124"/>
      <c r="AF968" s="124"/>
      <c r="AG968" s="124"/>
      <c r="AH968" s="124"/>
      <c r="AI968" s="124"/>
      <c r="AJ968" s="124"/>
      <c r="AK968" s="124"/>
      <c r="AL968" s="124"/>
    </row>
    <row r="969" spans="1:38" ht="13.5" customHeight="1">
      <c r="A969" s="124"/>
      <c r="B969" s="249"/>
      <c r="C969" s="124"/>
      <c r="D969" s="134"/>
      <c r="E969" s="13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  <c r="AA969" s="124"/>
      <c r="AB969" s="124"/>
      <c r="AC969" s="124"/>
      <c r="AD969" s="124"/>
      <c r="AE969" s="124"/>
      <c r="AF969" s="124"/>
      <c r="AG969" s="124"/>
      <c r="AH969" s="124"/>
      <c r="AI969" s="124"/>
      <c r="AJ969" s="124"/>
      <c r="AK969" s="124"/>
      <c r="AL969" s="124"/>
    </row>
    <row r="970" spans="1:38" ht="13.5" customHeight="1">
      <c r="A970" s="124"/>
      <c r="B970" s="249"/>
      <c r="C970" s="124"/>
      <c r="D970" s="134"/>
      <c r="E970" s="13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  <c r="AA970" s="124"/>
      <c r="AB970" s="124"/>
      <c r="AC970" s="124"/>
      <c r="AD970" s="124"/>
      <c r="AE970" s="124"/>
      <c r="AF970" s="124"/>
      <c r="AG970" s="124"/>
      <c r="AH970" s="124"/>
      <c r="AI970" s="124"/>
      <c r="AJ970" s="124"/>
      <c r="AK970" s="124"/>
      <c r="AL970" s="124"/>
    </row>
    <row r="971" spans="1:38" ht="13.5" customHeight="1">
      <c r="A971" s="124"/>
      <c r="B971" s="249"/>
      <c r="C971" s="124"/>
      <c r="D971" s="134"/>
      <c r="E971" s="13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124"/>
      <c r="AB971" s="124"/>
      <c r="AC971" s="124"/>
      <c r="AD971" s="124"/>
      <c r="AE971" s="124"/>
      <c r="AF971" s="124"/>
      <c r="AG971" s="124"/>
      <c r="AH971" s="124"/>
      <c r="AI971" s="124"/>
      <c r="AJ971" s="124"/>
      <c r="AK971" s="124"/>
      <c r="AL971" s="124"/>
    </row>
    <row r="972" spans="1:38" ht="13.5" customHeight="1">
      <c r="A972" s="124"/>
      <c r="B972" s="249"/>
      <c r="C972" s="124"/>
      <c r="D972" s="134"/>
      <c r="E972" s="13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  <c r="AA972" s="124"/>
      <c r="AB972" s="124"/>
      <c r="AC972" s="124"/>
      <c r="AD972" s="124"/>
      <c r="AE972" s="124"/>
      <c r="AF972" s="124"/>
      <c r="AG972" s="124"/>
      <c r="AH972" s="124"/>
      <c r="AI972" s="124"/>
      <c r="AJ972" s="124"/>
      <c r="AK972" s="124"/>
      <c r="AL972" s="124"/>
    </row>
    <row r="973" spans="1:38" ht="13.5" customHeight="1">
      <c r="A973" s="124"/>
      <c r="B973" s="249"/>
      <c r="C973" s="124"/>
      <c r="D973" s="134"/>
      <c r="E973" s="13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  <c r="AA973" s="124"/>
      <c r="AB973" s="124"/>
      <c r="AC973" s="124"/>
      <c r="AD973" s="124"/>
      <c r="AE973" s="124"/>
      <c r="AF973" s="124"/>
      <c r="AG973" s="124"/>
      <c r="AH973" s="124"/>
      <c r="AI973" s="124"/>
      <c r="AJ973" s="124"/>
      <c r="AK973" s="124"/>
      <c r="AL973" s="124"/>
    </row>
    <row r="974" spans="1:38" ht="13.5" customHeight="1">
      <c r="A974" s="124"/>
      <c r="B974" s="249"/>
      <c r="C974" s="124"/>
      <c r="D974" s="134"/>
      <c r="E974" s="13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  <c r="AA974" s="124"/>
      <c r="AB974" s="124"/>
      <c r="AC974" s="124"/>
      <c r="AD974" s="124"/>
      <c r="AE974" s="124"/>
      <c r="AF974" s="124"/>
      <c r="AG974" s="124"/>
      <c r="AH974" s="124"/>
      <c r="AI974" s="124"/>
      <c r="AJ974" s="124"/>
      <c r="AK974" s="124"/>
      <c r="AL974" s="124"/>
    </row>
    <row r="975" spans="1:38" ht="13.5" customHeight="1">
      <c r="A975" s="124"/>
      <c r="B975" s="249"/>
      <c r="C975" s="124"/>
      <c r="D975" s="134"/>
      <c r="E975" s="13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  <c r="AA975" s="124"/>
      <c r="AB975" s="124"/>
      <c r="AC975" s="124"/>
      <c r="AD975" s="124"/>
      <c r="AE975" s="124"/>
      <c r="AF975" s="124"/>
      <c r="AG975" s="124"/>
      <c r="AH975" s="124"/>
      <c r="AI975" s="124"/>
      <c r="AJ975" s="124"/>
      <c r="AK975" s="124"/>
      <c r="AL975" s="124"/>
    </row>
    <row r="976" spans="1:38" ht="13.5" customHeight="1">
      <c r="A976" s="124"/>
      <c r="B976" s="249"/>
      <c r="C976" s="124"/>
      <c r="D976" s="134"/>
      <c r="E976" s="13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124"/>
      <c r="AB976" s="124"/>
      <c r="AC976" s="124"/>
      <c r="AD976" s="124"/>
      <c r="AE976" s="124"/>
      <c r="AF976" s="124"/>
      <c r="AG976" s="124"/>
      <c r="AH976" s="124"/>
      <c r="AI976" s="124"/>
      <c r="AJ976" s="124"/>
      <c r="AK976" s="124"/>
      <c r="AL976" s="124"/>
    </row>
    <row r="977" spans="1:38" ht="13.5" customHeight="1">
      <c r="A977" s="124"/>
      <c r="B977" s="249"/>
      <c r="C977" s="124"/>
      <c r="D977" s="134"/>
      <c r="E977" s="13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124"/>
      <c r="AB977" s="124"/>
      <c r="AC977" s="124"/>
      <c r="AD977" s="124"/>
      <c r="AE977" s="124"/>
      <c r="AF977" s="124"/>
      <c r="AG977" s="124"/>
      <c r="AH977" s="124"/>
      <c r="AI977" s="124"/>
      <c r="AJ977" s="124"/>
      <c r="AK977" s="124"/>
      <c r="AL977" s="124"/>
    </row>
    <row r="978" spans="1:38" ht="13.5" customHeight="1">
      <c r="A978" s="124"/>
      <c r="B978" s="249"/>
      <c r="C978" s="124"/>
      <c r="D978" s="134"/>
      <c r="E978" s="13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  <c r="AA978" s="124"/>
      <c r="AB978" s="124"/>
      <c r="AC978" s="124"/>
      <c r="AD978" s="124"/>
      <c r="AE978" s="124"/>
      <c r="AF978" s="124"/>
      <c r="AG978" s="124"/>
      <c r="AH978" s="124"/>
      <c r="AI978" s="124"/>
      <c r="AJ978" s="124"/>
      <c r="AK978" s="124"/>
      <c r="AL978" s="124"/>
    </row>
    <row r="979" spans="1:38" ht="13.5" customHeight="1">
      <c r="A979" s="124"/>
      <c r="B979" s="249"/>
      <c r="C979" s="124"/>
      <c r="D979" s="134"/>
      <c r="E979" s="13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  <c r="AA979" s="124"/>
      <c r="AB979" s="124"/>
      <c r="AC979" s="124"/>
      <c r="AD979" s="124"/>
      <c r="AE979" s="124"/>
      <c r="AF979" s="124"/>
      <c r="AG979" s="124"/>
      <c r="AH979" s="124"/>
      <c r="AI979" s="124"/>
      <c r="AJ979" s="124"/>
      <c r="AK979" s="124"/>
      <c r="AL979" s="124"/>
    </row>
    <row r="980" spans="1:38" ht="13.5" customHeight="1">
      <c r="A980" s="124"/>
      <c r="B980" s="249"/>
      <c r="C980" s="124"/>
      <c r="D980" s="134"/>
      <c r="E980" s="13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  <c r="AA980" s="124"/>
      <c r="AB980" s="124"/>
      <c r="AC980" s="124"/>
      <c r="AD980" s="124"/>
      <c r="AE980" s="124"/>
      <c r="AF980" s="124"/>
      <c r="AG980" s="124"/>
      <c r="AH980" s="124"/>
      <c r="AI980" s="124"/>
      <c r="AJ980" s="124"/>
      <c r="AK980" s="124"/>
      <c r="AL980" s="124"/>
    </row>
    <row r="981" spans="1:38" ht="13.5" customHeight="1">
      <c r="A981" s="124"/>
      <c r="B981" s="249"/>
      <c r="C981" s="124"/>
      <c r="D981" s="134"/>
      <c r="E981" s="13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  <c r="AA981" s="124"/>
      <c r="AB981" s="124"/>
      <c r="AC981" s="124"/>
      <c r="AD981" s="124"/>
      <c r="AE981" s="124"/>
      <c r="AF981" s="124"/>
      <c r="AG981" s="124"/>
      <c r="AH981" s="124"/>
      <c r="AI981" s="124"/>
      <c r="AJ981" s="124"/>
      <c r="AK981" s="124"/>
      <c r="AL981" s="124"/>
    </row>
    <row r="982" spans="1:38" ht="13.5" customHeight="1">
      <c r="A982" s="124"/>
      <c r="B982" s="249"/>
      <c r="C982" s="124"/>
      <c r="D982" s="134"/>
      <c r="E982" s="13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  <c r="AA982" s="124"/>
      <c r="AB982" s="124"/>
      <c r="AC982" s="124"/>
      <c r="AD982" s="124"/>
      <c r="AE982" s="124"/>
      <c r="AF982" s="124"/>
      <c r="AG982" s="124"/>
      <c r="AH982" s="124"/>
      <c r="AI982" s="124"/>
      <c r="AJ982" s="124"/>
      <c r="AK982" s="124"/>
      <c r="AL982" s="124"/>
    </row>
    <row r="983" spans="1:38" ht="13.5" customHeight="1">
      <c r="A983" s="124"/>
      <c r="B983" s="249"/>
      <c r="C983" s="124"/>
      <c r="D983" s="134"/>
      <c r="E983" s="13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  <c r="AA983" s="124"/>
      <c r="AB983" s="124"/>
      <c r="AC983" s="124"/>
      <c r="AD983" s="124"/>
      <c r="AE983" s="124"/>
      <c r="AF983" s="124"/>
      <c r="AG983" s="124"/>
      <c r="AH983" s="124"/>
      <c r="AI983" s="124"/>
      <c r="AJ983" s="124"/>
      <c r="AK983" s="124"/>
      <c r="AL983" s="124"/>
    </row>
    <row r="984" spans="1:38" ht="13.5" customHeight="1">
      <c r="A984" s="124"/>
      <c r="B984" s="249"/>
      <c r="C984" s="124"/>
      <c r="D984" s="134"/>
      <c r="E984" s="13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  <c r="AA984" s="124"/>
      <c r="AB984" s="124"/>
      <c r="AC984" s="124"/>
      <c r="AD984" s="124"/>
      <c r="AE984" s="124"/>
      <c r="AF984" s="124"/>
      <c r="AG984" s="124"/>
      <c r="AH984" s="124"/>
      <c r="AI984" s="124"/>
      <c r="AJ984" s="124"/>
      <c r="AK984" s="124"/>
      <c r="AL984" s="124"/>
    </row>
    <row r="985" spans="1:38" ht="13.5" customHeight="1">
      <c r="A985" s="124"/>
      <c r="B985" s="249"/>
      <c r="C985" s="124"/>
      <c r="D985" s="134"/>
      <c r="E985" s="13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124"/>
      <c r="AB985" s="124"/>
      <c r="AC985" s="124"/>
      <c r="AD985" s="124"/>
      <c r="AE985" s="124"/>
      <c r="AF985" s="124"/>
      <c r="AG985" s="124"/>
      <c r="AH985" s="124"/>
      <c r="AI985" s="124"/>
      <c r="AJ985" s="124"/>
      <c r="AK985" s="124"/>
      <c r="AL985" s="124"/>
    </row>
    <row r="986" spans="1:38" ht="13.5" customHeight="1">
      <c r="A986" s="124"/>
      <c r="B986" s="249"/>
      <c r="C986" s="124"/>
      <c r="D986" s="134"/>
      <c r="E986" s="13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124"/>
      <c r="AB986" s="124"/>
      <c r="AC986" s="124"/>
      <c r="AD986" s="124"/>
      <c r="AE986" s="124"/>
      <c r="AF986" s="124"/>
      <c r="AG986" s="124"/>
      <c r="AH986" s="124"/>
      <c r="AI986" s="124"/>
      <c r="AJ986" s="124"/>
      <c r="AK986" s="124"/>
      <c r="AL986" s="124"/>
    </row>
    <row r="987" spans="1:38" ht="13.5" customHeight="1">
      <c r="A987" s="124"/>
      <c r="B987" s="249"/>
      <c r="C987" s="124"/>
      <c r="D987" s="134"/>
      <c r="E987" s="13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  <c r="AA987" s="124"/>
      <c r="AB987" s="124"/>
      <c r="AC987" s="124"/>
      <c r="AD987" s="124"/>
      <c r="AE987" s="124"/>
      <c r="AF987" s="124"/>
      <c r="AG987" s="124"/>
      <c r="AH987" s="124"/>
      <c r="AI987" s="124"/>
      <c r="AJ987" s="124"/>
      <c r="AK987" s="124"/>
      <c r="AL987" s="124"/>
    </row>
    <row r="988" spans="1:38" ht="13.5" customHeight="1">
      <c r="A988" s="124"/>
      <c r="B988" s="249"/>
      <c r="C988" s="124"/>
      <c r="D988" s="134"/>
      <c r="E988" s="13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  <c r="AA988" s="124"/>
      <c r="AB988" s="124"/>
      <c r="AC988" s="124"/>
      <c r="AD988" s="124"/>
      <c r="AE988" s="124"/>
      <c r="AF988" s="124"/>
      <c r="AG988" s="124"/>
      <c r="AH988" s="124"/>
      <c r="AI988" s="124"/>
      <c r="AJ988" s="124"/>
      <c r="AK988" s="124"/>
      <c r="AL988" s="124"/>
    </row>
    <row r="989" spans="1:38" ht="13.5" customHeight="1">
      <c r="A989" s="124"/>
      <c r="B989" s="249"/>
      <c r="C989" s="124"/>
      <c r="D989" s="134"/>
      <c r="E989" s="13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  <c r="AA989" s="124"/>
      <c r="AB989" s="124"/>
      <c r="AC989" s="124"/>
      <c r="AD989" s="124"/>
      <c r="AE989" s="124"/>
      <c r="AF989" s="124"/>
      <c r="AG989" s="124"/>
      <c r="AH989" s="124"/>
      <c r="AI989" s="124"/>
      <c r="AJ989" s="124"/>
      <c r="AK989" s="124"/>
      <c r="AL989" s="124"/>
    </row>
    <row r="990" spans="1:38" ht="13.5" customHeight="1">
      <c r="A990" s="124"/>
      <c r="B990" s="249"/>
      <c r="C990" s="124"/>
      <c r="D990" s="134"/>
      <c r="E990" s="13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  <c r="AA990" s="124"/>
      <c r="AB990" s="124"/>
      <c r="AC990" s="124"/>
      <c r="AD990" s="124"/>
      <c r="AE990" s="124"/>
      <c r="AF990" s="124"/>
      <c r="AG990" s="124"/>
      <c r="AH990" s="124"/>
      <c r="AI990" s="124"/>
      <c r="AJ990" s="124"/>
      <c r="AK990" s="124"/>
      <c r="AL990" s="124"/>
    </row>
    <row r="991" spans="1:38" ht="13.5" customHeight="1">
      <c r="A991" s="124"/>
      <c r="B991" s="249"/>
      <c r="C991" s="124"/>
      <c r="D991" s="134"/>
      <c r="E991" s="13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124"/>
      <c r="AB991" s="124"/>
      <c r="AC991" s="124"/>
      <c r="AD991" s="124"/>
      <c r="AE991" s="124"/>
      <c r="AF991" s="124"/>
      <c r="AG991" s="124"/>
      <c r="AH991" s="124"/>
      <c r="AI991" s="124"/>
      <c r="AJ991" s="124"/>
      <c r="AK991" s="124"/>
      <c r="AL991" s="124"/>
    </row>
    <row r="992" spans="1:38" ht="13.5" customHeight="1">
      <c r="A992" s="124"/>
      <c r="B992" s="249"/>
      <c r="C992" s="124"/>
      <c r="D992" s="134"/>
      <c r="E992" s="13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  <c r="AA992" s="124"/>
      <c r="AB992" s="124"/>
      <c r="AC992" s="124"/>
      <c r="AD992" s="124"/>
      <c r="AE992" s="124"/>
      <c r="AF992" s="124"/>
      <c r="AG992" s="124"/>
      <c r="AH992" s="124"/>
      <c r="AI992" s="124"/>
      <c r="AJ992" s="124"/>
      <c r="AK992" s="124"/>
      <c r="AL992" s="124"/>
    </row>
    <row r="993" spans="1:38" ht="13.5" customHeight="1">
      <c r="A993" s="124"/>
      <c r="B993" s="249"/>
      <c r="C993" s="124"/>
      <c r="D993" s="134"/>
      <c r="E993" s="13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  <c r="AA993" s="124"/>
      <c r="AB993" s="124"/>
      <c r="AC993" s="124"/>
      <c r="AD993" s="124"/>
      <c r="AE993" s="124"/>
      <c r="AF993" s="124"/>
      <c r="AG993" s="124"/>
      <c r="AH993" s="124"/>
      <c r="AI993" s="124"/>
      <c r="AJ993" s="124"/>
      <c r="AK993" s="124"/>
      <c r="AL993" s="124"/>
    </row>
    <row r="994" spans="1:38" ht="13.5" customHeight="1">
      <c r="A994" s="124"/>
      <c r="B994" s="249"/>
      <c r="C994" s="124"/>
      <c r="D994" s="134"/>
      <c r="E994" s="13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124"/>
      <c r="AB994" s="124"/>
      <c r="AC994" s="124"/>
      <c r="AD994" s="124"/>
      <c r="AE994" s="124"/>
      <c r="AF994" s="124"/>
      <c r="AG994" s="124"/>
      <c r="AH994" s="124"/>
      <c r="AI994" s="124"/>
      <c r="AJ994" s="124"/>
      <c r="AK994" s="124"/>
      <c r="AL994" s="124"/>
    </row>
    <row r="995" spans="1:38" ht="13.5" customHeight="1">
      <c r="A995" s="124"/>
      <c r="B995" s="249"/>
      <c r="C995" s="124"/>
      <c r="D995" s="134"/>
      <c r="E995" s="13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  <c r="AC995" s="124"/>
      <c r="AD995" s="124"/>
      <c r="AE995" s="124"/>
      <c r="AF995" s="124"/>
      <c r="AG995" s="124"/>
      <c r="AH995" s="124"/>
      <c r="AI995" s="124"/>
      <c r="AJ995" s="124"/>
      <c r="AK995" s="124"/>
      <c r="AL995" s="124"/>
    </row>
    <row r="996" spans="1:38" ht="13.5" customHeight="1">
      <c r="A996" s="124"/>
      <c r="B996" s="249"/>
      <c r="C996" s="124"/>
      <c r="D996" s="134"/>
      <c r="E996" s="13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124"/>
      <c r="AB996" s="124"/>
      <c r="AC996" s="124"/>
      <c r="AD996" s="124"/>
      <c r="AE996" s="124"/>
      <c r="AF996" s="124"/>
      <c r="AG996" s="124"/>
      <c r="AH996" s="124"/>
      <c r="AI996" s="124"/>
      <c r="AJ996" s="124"/>
      <c r="AK996" s="124"/>
      <c r="AL996" s="124"/>
    </row>
    <row r="997" spans="1:38" ht="13.5" customHeight="1">
      <c r="A997" s="124"/>
      <c r="B997" s="249"/>
      <c r="C997" s="124"/>
      <c r="D997" s="134"/>
      <c r="E997" s="13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  <c r="AC997" s="124"/>
      <c r="AD997" s="124"/>
      <c r="AE997" s="124"/>
      <c r="AF997" s="124"/>
      <c r="AG997" s="124"/>
      <c r="AH997" s="124"/>
      <c r="AI997" s="124"/>
      <c r="AJ997" s="124"/>
      <c r="AK997" s="124"/>
      <c r="AL997" s="124"/>
    </row>
    <row r="998" spans="1:38" ht="13.5" customHeight="1">
      <c r="A998" s="124"/>
      <c r="B998" s="249"/>
      <c r="C998" s="124"/>
      <c r="D998" s="134"/>
      <c r="E998" s="13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124"/>
      <c r="AB998" s="124"/>
      <c r="AC998" s="124"/>
      <c r="AD998" s="124"/>
      <c r="AE998" s="124"/>
      <c r="AF998" s="124"/>
      <c r="AG998" s="124"/>
      <c r="AH998" s="124"/>
      <c r="AI998" s="124"/>
      <c r="AJ998" s="124"/>
      <c r="AK998" s="124"/>
      <c r="AL998" s="124"/>
    </row>
    <row r="999" spans="1:38" ht="13.5" customHeight="1">
      <c r="A999" s="124"/>
      <c r="B999" s="249"/>
      <c r="C999" s="124"/>
      <c r="D999" s="134"/>
      <c r="E999" s="13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124"/>
      <c r="AB999" s="124"/>
      <c r="AC999" s="124"/>
      <c r="AD999" s="124"/>
      <c r="AE999" s="124"/>
      <c r="AF999" s="124"/>
      <c r="AG999" s="124"/>
      <c r="AH999" s="124"/>
      <c r="AI999" s="124"/>
      <c r="AJ999" s="124"/>
      <c r="AK999" s="124"/>
      <c r="AL999" s="124"/>
    </row>
    <row r="1000" spans="1:38" ht="13.5" customHeight="1">
      <c r="A1000" s="124"/>
      <c r="B1000" s="249"/>
      <c r="C1000" s="124"/>
      <c r="D1000" s="134"/>
      <c r="E1000" s="13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  <c r="AA1000" s="124"/>
      <c r="AB1000" s="124"/>
      <c r="AC1000" s="124"/>
      <c r="AD1000" s="124"/>
      <c r="AE1000" s="124"/>
      <c r="AF1000" s="124"/>
      <c r="AG1000" s="124"/>
      <c r="AH1000" s="124"/>
      <c r="AI1000" s="124"/>
      <c r="AJ1000" s="124"/>
      <c r="AK1000" s="124"/>
      <c r="AL1000" s="124"/>
    </row>
  </sheetData>
  <autoFilter ref="A6:AL129"/>
  <mergeCells count="2">
    <mergeCell ref="B1:D1"/>
    <mergeCell ref="C130:D135"/>
  </mergeCells>
  <pageMargins left="0.55118110236220474" right="0.35433070866141736" top="0.78740157480314965" bottom="0.78740157480314965" header="0" footer="0"/>
  <pageSetup scale="82" orientation="portrait"/>
  <headerFooter>
    <oddFooter>&amp;R&amp;P/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Presupuesto de Ingresos 2024</vt:lpstr>
      <vt:lpstr>Norma CONAC- Ley Ingresos 2024</vt:lpstr>
      <vt:lpstr>Formato Proyecciones LDF 7A</vt:lpstr>
      <vt:lpstr>Formato Proyecciones LDF 7C</vt:lpstr>
      <vt:lpstr>Resumen Fuentes de Finan 2024</vt:lpstr>
      <vt:lpstr>Modelo Aprob. Pto. art. 7-2024</vt:lpstr>
      <vt:lpstr>Modelo Aprob. Pto. Anexo 1-2024</vt:lpstr>
      <vt:lpstr>Hoja 1</vt:lpstr>
      <vt:lpstr>Hoja 2</vt:lpstr>
      <vt:lpstr>Modelo Aprob. Pto. art. 15-2024</vt:lpstr>
      <vt:lpstr>Indicaciones Generales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Aspire</cp:lastModifiedBy>
  <dcterms:created xsi:type="dcterms:W3CDTF">2014-01-16T19:32:01Z</dcterms:created>
  <dcterms:modified xsi:type="dcterms:W3CDTF">2023-10-17T00:51:29Z</dcterms:modified>
</cp:coreProperties>
</file>